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80" windowWidth="13890" windowHeight="4440" tabRatio="849" firstSheet="1" activeTab="2"/>
  </bookViews>
  <sheets>
    <sheet name="Certification" sheetId="1" r:id="rId1"/>
    <sheet name="Instructions" sheetId="2" r:id="rId2"/>
    <sheet name="LSE Allocations" sheetId="3" r:id="rId3"/>
    <sheet name="ID and Local Area" sheetId="4" r:id="rId4"/>
    <sheet name=" Summary" sheetId="5" r:id="rId5"/>
    <sheet name="I_Phys_Res" sheetId="6" r:id="rId6"/>
    <sheet name="II_Addnl Local Resource List" sheetId="7" r:id="rId7"/>
  </sheets>
  <definedNames>
    <definedName name="_xlnm._FilterDatabase" localSheetId="3" hidden="1">'ID and Local Area'!$A$3:$D$3</definedName>
    <definedName name="_Toc124581189" localSheetId="1">'Instructions'!#REF!</definedName>
    <definedName name="_Toc124581190" localSheetId="1">'Instructions'!$A$52</definedName>
    <definedName name="_Toc124581191" localSheetId="1">'Instructions'!$A$74</definedName>
    <definedName name="_Toc124581214" localSheetId="1">'Instructions'!$A$83</definedName>
    <definedName name="_Toc124581215" localSheetId="1">'Instructions'!#REF!</definedName>
    <definedName name="_Toc124581495" localSheetId="1">'Instructions'!$A$14</definedName>
    <definedName name="EndMonth">'ID and Local Area'!$G$7:$G$20</definedName>
    <definedName name="_xlnm.Print_Area" localSheetId="4">' Summary'!$A$1:$H$90</definedName>
    <definedName name="_xlnm.Print_Area" localSheetId="1">'Instructions'!$A$1:$A$88</definedName>
    <definedName name="_xlnm.Print_Titles" localSheetId="5">'I_Phys_Res'!$1:$3</definedName>
    <definedName name="Resource_ID">'ID and Local Area'!$A$4:$A$667</definedName>
    <definedName name="RMR">' Summary'!$G$16:$G$17</definedName>
    <definedName name="StartMonth">'ID and Local Area'!$F$7:$F$20</definedName>
  </definedNames>
  <calcPr fullCalcOnLoad="1"/>
</workbook>
</file>

<file path=xl/sharedStrings.xml><?xml version="1.0" encoding="utf-8"?>
<sst xmlns="http://schemas.openxmlformats.org/spreadsheetml/2006/main" count="2966" uniqueCount="1496">
  <si>
    <t>KERKH1_7_UNIT 2</t>
  </si>
  <si>
    <t>KERKHOFF PH 1 UNIT #2</t>
  </si>
  <si>
    <t>KERKH1_7_UNIT 3</t>
  </si>
  <si>
    <t>KERKHOFF PH 1 UNIT #3</t>
  </si>
  <si>
    <t>KERKH2_7_UNIT 1</t>
  </si>
  <si>
    <t>KERKHOFF PH 2 UNIT #1</t>
  </si>
  <si>
    <t>AERA ENERGY (SOUTH BELRIDGE)</t>
  </si>
  <si>
    <t>KERRGN_1_UNIT 1</t>
  </si>
  <si>
    <t>KILARC_2_UNIT 1</t>
  </si>
  <si>
    <t>KILARC HYDRO</t>
  </si>
  <si>
    <t>KINGCO_1_KINGBR</t>
  </si>
  <si>
    <t>KINGRV_7_UNIT 1</t>
  </si>
  <si>
    <t>KINGS RIVER HYDRO UNIT 1</t>
  </si>
  <si>
    <t>KNGCTY_6_UNITA1</t>
  </si>
  <si>
    <t>KRAMER_1_SEGS37</t>
  </si>
  <si>
    <t>KRAMER_2_SEGS89</t>
  </si>
  <si>
    <t>KRNCNY_6_UNIT</t>
  </si>
  <si>
    <t>KRNOIL_7_TEXEXP</t>
  </si>
  <si>
    <t>Texaco Exploration &amp; Prod QF Aggregation</t>
  </si>
  <si>
    <t>LAFRES_6_QF</t>
  </si>
  <si>
    <t>LAGBEL_6_QF</t>
  </si>
  <si>
    <t>LAPLMA_2_UNIT 1</t>
  </si>
  <si>
    <t>La Paloma Generating Plant Unit #1</t>
  </si>
  <si>
    <t>LAPLMA_2_UNIT 2</t>
  </si>
  <si>
    <t>La Paloma Generating Plant Unit #2</t>
  </si>
  <si>
    <t>LAPLMA_2_UNIT 3</t>
  </si>
  <si>
    <t>La Paloma Generating Plant Unit #3</t>
  </si>
  <si>
    <t>LAPLMA_2_UNIT 4</t>
  </si>
  <si>
    <t>LARKSP_6_UNIT 1</t>
  </si>
  <si>
    <t>LARKSPUR PEAKER UNIT 1</t>
  </si>
  <si>
    <t>LARKSP_6_UNIT 2</t>
  </si>
  <si>
    <t>LARKSPUR PEAKER UNIT 2</t>
  </si>
  <si>
    <t>LAROA1_2_UNITA1</t>
  </si>
  <si>
    <t>Ciclo Combinado Mexicali</t>
  </si>
  <si>
    <t>LAROA2_2_UNITA1</t>
  </si>
  <si>
    <t>CENTRAL LA ROSITA II COMBINED CYCLE</t>
  </si>
  <si>
    <t>LASSEN_6_UNITS</t>
  </si>
  <si>
    <t>LASSEN AREA QF AGGREGATION</t>
  </si>
  <si>
    <t>LEBECS_2_UNITS</t>
  </si>
  <si>
    <t>LECEF_1_UNITS</t>
  </si>
  <si>
    <t>LOS ESTEROS ENERGY FACILITY AGGREGATE</t>
  </si>
  <si>
    <t>LEWSTN_7_WEBRFL</t>
  </si>
  <si>
    <t>PAN PACIFIC (WEBER FLAT)</t>
  </si>
  <si>
    <t>LFC 51_2_UNIT 1</t>
  </si>
  <si>
    <t>PATTERSON PASS WIND FARM LLC</t>
  </si>
  <si>
    <t>LGHTHP_6_ICEGEN</t>
  </si>
  <si>
    <t>LGHTHP_6_QF</t>
  </si>
  <si>
    <t>LIVOAK_1_UNIT 1</t>
  </si>
  <si>
    <t>LIVE OAK LIMITED</t>
  </si>
  <si>
    <t>LMBEPK_2_UNITA1</t>
  </si>
  <si>
    <t>LMBEPK_2_UNITA2</t>
  </si>
  <si>
    <t>LMBEPK_2_UNITA3</t>
  </si>
  <si>
    <t>LMEC_1_PL1X3</t>
  </si>
  <si>
    <t>LODI25_2_UNIT 1</t>
  </si>
  <si>
    <t>LODI GAS TURBINE</t>
  </si>
  <si>
    <t>LOWGAP_7_QFUNTS</t>
  </si>
  <si>
    <t>MALAGA_1_PL1X2</t>
  </si>
  <si>
    <t>KRCD Malaga Peaking Plant</t>
  </si>
  <si>
    <t>MALCHQ_7_UNIT 1</t>
  </si>
  <si>
    <t>MALACHA HYDRO L.P.</t>
  </si>
  <si>
    <t>MARKHM_1_CATLST</t>
  </si>
  <si>
    <t>SAN JOSE COGEN</t>
  </si>
  <si>
    <t>MCARTH_6_BIGVAL</t>
  </si>
  <si>
    <t>MCCALL_1_QF</t>
  </si>
  <si>
    <t>MCGEN_1_UNIT</t>
  </si>
  <si>
    <t>MCSWAN_6_UNITS</t>
  </si>
  <si>
    <t>MC SWAIN HYDRO</t>
  </si>
  <si>
    <t>MDFKRL_2_PROJCT</t>
  </si>
  <si>
    <t>MIDDLE FORK AND RALSTON PSP</t>
  </si>
  <si>
    <t>MENBIO_6_UNIT</t>
  </si>
  <si>
    <t>MENDOTA BIOMASS POWER</t>
  </si>
  <si>
    <t>MERCFL_6_UNIT</t>
  </si>
  <si>
    <t>MERCED FALLS</t>
  </si>
  <si>
    <t>MESAP_1_QF</t>
  </si>
  <si>
    <t>SMALL QF AGGREGATION - SAN LUIS OBISPO</t>
  </si>
  <si>
    <t>MESAS_2_QF</t>
  </si>
  <si>
    <t>METCLF_1_QF</t>
  </si>
  <si>
    <t>SMALL QF AGGREGATION - SANTA CLARA WD</t>
  </si>
  <si>
    <t>METEC_2_PL1X3</t>
  </si>
  <si>
    <t>MIDSET_1_UNIT 1</t>
  </si>
  <si>
    <t>MIDSET COGEN. CO.</t>
  </si>
  <si>
    <t>Instructions for Local RA Reporting Template</t>
  </si>
  <si>
    <t>Local Area</t>
  </si>
  <si>
    <t>Local RA obligation</t>
  </si>
  <si>
    <t>MIDWAY_1_QF</t>
  </si>
  <si>
    <t>SMALL QF AGGREGATION - BAKERSFIELD</t>
  </si>
  <si>
    <t>MIRLOM_6_DELGEN</t>
  </si>
  <si>
    <t>MIRLOM_6_PEAKER</t>
  </si>
  <si>
    <t>MISSIX_1_QF</t>
  </si>
  <si>
    <t>SMALL QF AGGREGATION - SAB FRABCUSCI</t>
  </si>
  <si>
    <t>MKTRCK_1_UNIT 1</t>
  </si>
  <si>
    <t>MCKITTRICK LIMITED</t>
  </si>
  <si>
    <t>MLPTAS_7_QFUNTS</t>
  </si>
  <si>
    <t>MNDALY_7_UNIT 1</t>
  </si>
  <si>
    <t>MANDALAY GEN STA. UNIT 1</t>
  </si>
  <si>
    <t>MNDALY_7_UNIT 2</t>
  </si>
  <si>
    <t>MANDALAY GEN STA. UNIT 2</t>
  </si>
  <si>
    <t>MNDALY_7_UNIT 3</t>
  </si>
  <si>
    <t>MANDALAY GEN STA. UNIT 3</t>
  </si>
  <si>
    <t>MNTAGU_7_NEWBYI</t>
  </si>
  <si>
    <t>GAS RECOVERY SYS. (NEWBY ISLAND 2)</t>
  </si>
  <si>
    <t>MONLTH_6_BOREL</t>
  </si>
  <si>
    <t>BOREL HYDRO UNITS 1-3 AGGREGATE</t>
  </si>
  <si>
    <t>MONTPH_7_UNITS</t>
  </si>
  <si>
    <t>MONTICELLO HYDRO AGGREGATE</t>
  </si>
  <si>
    <t>MOORPK_6_QF</t>
  </si>
  <si>
    <t>MOORPK_7_UNITA1</t>
  </si>
  <si>
    <t>WEME- Simi Valley Landfill</t>
  </si>
  <si>
    <t>MORBAY_7_UNIT 3</t>
  </si>
  <si>
    <t>MORRO BAY UNIT 3</t>
  </si>
  <si>
    <t>MORBAY_7_UNIT 4</t>
  </si>
  <si>
    <t>MORRO BAY UNIT 4</t>
  </si>
  <si>
    <t>MOSSLD_1_QF</t>
  </si>
  <si>
    <t>SMALL QF AGGREGATION - SANTA CRUZ</t>
  </si>
  <si>
    <t>MOSSLD_2_PSP1</t>
  </si>
  <si>
    <t>MOSS LANDING POWER BLOCK 1</t>
  </si>
  <si>
    <t>MOSSLD_2_PSP2</t>
  </si>
  <si>
    <t>MOSS LANDING POWER BLOCK 2</t>
  </si>
  <si>
    <t>MOSSLD_7_UNIT 6</t>
  </si>
  <si>
    <t>MOSS LANDING UNIT 6</t>
  </si>
  <si>
    <t>MOSSLD_7_UNIT 7</t>
  </si>
  <si>
    <t>MOSS LANDING UNIT 7</t>
  </si>
  <si>
    <t>MRCHNT_2_MELDYN</t>
  </si>
  <si>
    <t>MRGT_6_MMAREF</t>
  </si>
  <si>
    <t>Miramar Energy Facility</t>
  </si>
  <si>
    <t>MRGT_7_UNITS</t>
  </si>
  <si>
    <t>MIRAMAR COMBUSTION TURBINE AGGREGATE</t>
  </si>
  <si>
    <t>MSHGTS_6_MMARLF</t>
  </si>
  <si>
    <t>MIRAMAR LANDFILL</t>
  </si>
  <si>
    <t>MSSION_2_QF</t>
  </si>
  <si>
    <t>SMALL QF AGGREGATION - SAN DIEGO</t>
  </si>
  <si>
    <t>MTNLAS_6_UNIT</t>
  </si>
  <si>
    <t>MTNPOS_1_UNIT</t>
  </si>
  <si>
    <t>MT.POSO COGENERATION CO.</t>
  </si>
  <si>
    <t>MTNPWR_7_BURNEY</t>
  </si>
  <si>
    <t>MTWIND_1_UNIT 1</t>
  </si>
  <si>
    <t>Mountain View Power Project I</t>
  </si>
  <si>
    <t>MTWIND_1_UNIT 2</t>
  </si>
  <si>
    <t>Mountain View Power Project II</t>
  </si>
  <si>
    <t>MTWIND_1_UNIT 3</t>
  </si>
  <si>
    <t>NAPA_2_UNIT</t>
  </si>
  <si>
    <t>NAPA HOSPITAL</t>
  </si>
  <si>
    <t>NAROW1_2_UNIT</t>
  </si>
  <si>
    <t>NARROWS PH 1 UNIT</t>
  </si>
  <si>
    <t>NAROW2_2_UNIT</t>
  </si>
  <si>
    <t>NARROWS PH 2 UNIT</t>
  </si>
  <si>
    <t>NAVY35_1_UNITS</t>
  </si>
  <si>
    <t>NAVYII_2_UNITS</t>
  </si>
  <si>
    <t>NCPA_7_GP1UN1</t>
  </si>
  <si>
    <t>NCPA GEO PLANT 1 UNIT 1</t>
  </si>
  <si>
    <t>NCPA_7_GP1UN2</t>
  </si>
  <si>
    <t>NCPA GEO PLANT 1 UNIT 2</t>
  </si>
  <si>
    <t>NCPA_7_GP2UN3</t>
  </si>
  <si>
    <t>NCPA GEO PLANT 2 UNIT 3</t>
  </si>
  <si>
    <t>NCPA_7_GP2UN4</t>
  </si>
  <si>
    <t>NCPA GEO PLANT 2 UNIT 4</t>
  </si>
  <si>
    <t>NEWARK_1_QF</t>
  </si>
  <si>
    <t>NHOGAN_6_UNITS</t>
  </si>
  <si>
    <t>NEW HOGAN PH AGGREGATE</t>
  </si>
  <si>
    <t>NIMTG_6_NIQF</t>
  </si>
  <si>
    <t>NORTH ISLAND QF</t>
  </si>
  <si>
    <t>NWCSTL_7_UNIT 1</t>
  </si>
  <si>
    <t>NEWCASTLE HYDRO</t>
  </si>
  <si>
    <t>OAK C_7_UNIT 1</t>
  </si>
  <si>
    <t>OAKLAND STATION C GT UNIT 1</t>
  </si>
  <si>
    <t>OAK C_7_UNIT 2</t>
  </si>
  <si>
    <t>OAKLAND STATION C GT UNIT 2</t>
  </si>
  <si>
    <t>OAK C_7_UNIT 3</t>
  </si>
  <si>
    <t>OAKLAND STATION C GT UNIT 3</t>
  </si>
  <si>
    <t>OAK L_7_EBMUD</t>
  </si>
  <si>
    <t>EAST BAY M.U.D. (OAKLAND)</t>
  </si>
  <si>
    <t>OILDAL_1_UNIT 1</t>
  </si>
  <si>
    <t>OILDALE ENERGY LLC</t>
  </si>
  <si>
    <t>OILFLD_7_QFUNTS</t>
  </si>
  <si>
    <t>OLINDA_2_QF</t>
  </si>
  <si>
    <t>OLINDA_7_LNDFIL</t>
  </si>
  <si>
    <t>OLSEN_2_UNIT</t>
  </si>
  <si>
    <t>OLSEN POWER PARTNERS</t>
  </si>
  <si>
    <t>ORMOND_7_UNIT 1</t>
  </si>
  <si>
    <t>ORMOND BEACH GEN STA. UNIT 1</t>
  </si>
  <si>
    <t>ORMOND_7_UNIT 2</t>
  </si>
  <si>
    <t>ORMOND BEACH GEN STA. UNIT 2</t>
  </si>
  <si>
    <t>OROVIL_6_UNIT</t>
  </si>
  <si>
    <t>OROVILLE COGEN</t>
  </si>
  <si>
    <t>OTAY_6_PL1X2</t>
  </si>
  <si>
    <t>MMC Chula Vista Aggregate</t>
  </si>
  <si>
    <t>OTAY_6_UNITB1</t>
  </si>
  <si>
    <t>OTAY LANDFILL UNITS AGGREGATE</t>
  </si>
  <si>
    <t>OTAY_7_UNITC1</t>
  </si>
  <si>
    <t>Otay 3</t>
  </si>
  <si>
    <t>OXBOW_6_DRUM</t>
  </si>
  <si>
    <t>OXBOW HYDRO</t>
  </si>
  <si>
    <t>PACLUM_6_UNIT</t>
  </si>
  <si>
    <t>PACORO_6_UNIT</t>
  </si>
  <si>
    <t>PADUA_2_ONTARO</t>
  </si>
  <si>
    <t>PADUA_6_QF</t>
  </si>
  <si>
    <t>PADUA_7_SDIMAS</t>
  </si>
  <si>
    <t>San Dimas Wash Hydro</t>
  </si>
  <si>
    <t>PALALT_7_COBUG</t>
  </si>
  <si>
    <t>PALOMR_2_PL1X3</t>
  </si>
  <si>
    <t>Palomar Energy Center</t>
  </si>
  <si>
    <t>PANDOL_6_UNIT</t>
  </si>
  <si>
    <t>DELANO ENERGY COMPANY AGGREGATE</t>
  </si>
  <si>
    <t>PHOENX_1_UNIT</t>
  </si>
  <si>
    <t>PHOENIX PH</t>
  </si>
  <si>
    <t>PINFLT_7_UNITS</t>
  </si>
  <si>
    <t>PINE FLAT HYDRO AGGREGATE</t>
  </si>
  <si>
    <t>PIT1_7_UNIT 1</t>
  </si>
  <si>
    <t>PIT PH 1 UNIT 1</t>
  </si>
  <si>
    <t>PIT1_7_UNIT 2</t>
  </si>
  <si>
    <t>PIT PH 1 UNIT 2</t>
  </si>
  <si>
    <t>PIT3_7_PL1X3</t>
  </si>
  <si>
    <t>PIT4_7_PL1X2</t>
  </si>
  <si>
    <t>PIT PH 4 UNITS 1 &amp; 2 AGGREGATE</t>
  </si>
  <si>
    <t>PIT5_7_PL1X2</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</si>
  <si>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</si>
  <si>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</si>
  <si>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</si>
  <si>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</si>
  <si>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</si>
  <si>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</si>
  <si>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</si>
  <si>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</si>
  <si>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</si>
  <si>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</si>
  <si>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</si>
  <si>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PIT7_7_UNIT 2</t>
  </si>
  <si>
    <t>PIT PH 7 UNIT 2</t>
  </si>
  <si>
    <t>PITTSP_7_UNIT 5</t>
  </si>
  <si>
    <t>PITTSBURG UNIT 5</t>
  </si>
  <si>
    <t>PITTSP_7_UNIT 6</t>
  </si>
  <si>
    <t>PITTSBURG UNIT 6</t>
  </si>
  <si>
    <t>PITTSP_7_UNIT 7</t>
  </si>
  <si>
    <t>PITTSBURG UNIT 7</t>
  </si>
  <si>
    <t>PLACVL_1_CHILIB</t>
  </si>
  <si>
    <t>Chili Bar Hydro</t>
  </si>
  <si>
    <t>PLACVL_1_RCKCRE</t>
  </si>
  <si>
    <t>PLACER UNIT (ROCK CREEK)</t>
  </si>
  <si>
    <t>PNOCHE_1_PL1X2</t>
  </si>
  <si>
    <t>Panoche Peaker</t>
  </si>
  <si>
    <t>PNOCHE_1_UNITA1</t>
  </si>
  <si>
    <t>CalPeak Power - Panoche LLC</t>
  </si>
  <si>
    <t>POEPH_7_UNIT 1</t>
  </si>
  <si>
    <t>POE HYDRO UNIT 1</t>
  </si>
  <si>
    <t>POEPH_7_UNIT 2</t>
  </si>
  <si>
    <t>POE HYDRO UNIT 2</t>
  </si>
  <si>
    <t>POTRPP_7_UNIT 3</t>
  </si>
  <si>
    <t>POTRERO UNIT 3</t>
  </si>
  <si>
    <t>POTRPP_7_UNIT 4</t>
  </si>
  <si>
    <t>POTRERO UNIT 4</t>
  </si>
  <si>
    <t>POTRPP_7_UNIT 5</t>
  </si>
  <si>
    <t>POTRERO UNIT 5</t>
  </si>
  <si>
    <t>POTRPP_7_UNIT 6</t>
  </si>
  <si>
    <t>POTRERO UNIT 6</t>
  </si>
  <si>
    <t>POTTER_6_UNITS</t>
  </si>
  <si>
    <t>Potter Valley</t>
  </si>
  <si>
    <t>POTTER_7_VECINO</t>
  </si>
  <si>
    <t>Vecino Vineyards LLC</t>
  </si>
  <si>
    <t>PSWEET_7_QFUNTS</t>
  </si>
  <si>
    <t>PTLOMA_6_NTCCGN</t>
  </si>
  <si>
    <t>AEI MCRD STEAM TURBINE</t>
  </si>
  <si>
    <t>PTLOMA_6_NTCQF</t>
  </si>
  <si>
    <t>NTC/MCRD COGENERATION</t>
  </si>
  <si>
    <t>RCKCRK_7_UNIT 1</t>
  </si>
  <si>
    <t>ROCK CREEK HYDRO UNIT 1</t>
  </si>
  <si>
    <t>RCKCRK_7_UNIT 2</t>
  </si>
  <si>
    <t>ROCK CREEK HYDRO UNIT 2</t>
  </si>
  <si>
    <t>RECTOR_2_KAWEAH</t>
  </si>
  <si>
    <t>KAWEAH PH 2 &amp; 3 PSP AGGREGATE</t>
  </si>
  <si>
    <t>RECTOR_2_KAWH 1</t>
  </si>
  <si>
    <t>KAWEAH PH 1 UNIT 1</t>
  </si>
  <si>
    <t>RECTOR_2_QF</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</si>
  <si>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</si>
  <si>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</si>
  <si>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</si>
  <si>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</si>
  <si>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</si>
  <si>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</si>
  <si>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</si>
  <si>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</si>
  <si>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</si>
  <si>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</si>
  <si>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</si>
  <si>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RHONDO_2_QF</t>
  </si>
  <si>
    <t>RICHMN_7_BAYENV</t>
  </si>
  <si>
    <t>BAY ENVIRONMENTAL (NOVE POWER)</t>
  </si>
  <si>
    <t>RIOBRV_6_UNIT 1</t>
  </si>
  <si>
    <t>RIOOSO_1_QF</t>
  </si>
  <si>
    <t>SMALL QF AGGREGATION - GRASS VALLEY</t>
  </si>
  <si>
    <t>ROLLIN_6_UNIT</t>
  </si>
  <si>
    <t>ROLLINS HYDRO</t>
  </si>
  <si>
    <t>RVRVEW_1_UNITA1</t>
  </si>
  <si>
    <t>RVSIDE_6_RERCU1</t>
  </si>
  <si>
    <t>RVSIDE_6_RERCU2</t>
  </si>
  <si>
    <t>Worksheet A. SUMMARY</t>
  </si>
  <si>
    <t>RVSIDE_6_SPRING</t>
  </si>
  <si>
    <t>SALIRV_2_UNIT</t>
  </si>
  <si>
    <t>SALINAS RIVER COGEN CO.</t>
  </si>
  <si>
    <t>SALTSP_7_UNITS</t>
  </si>
  <si>
    <t>SALT SPRINGS HYDRO AGGREGATE</t>
  </si>
  <si>
    <t>SAMPSN_6_KELCO1</t>
  </si>
  <si>
    <t>KELCO QUALIFYING FACILITY</t>
  </si>
  <si>
    <t>SANJOA_1_UNIT 1</t>
  </si>
  <si>
    <t>SAN JOAQUIN COGEN</t>
  </si>
  <si>
    <t>SANTFG_7_UNITS</t>
  </si>
  <si>
    <t>SANTGO_6_COYOTE</t>
  </si>
  <si>
    <t>GAS RECOVERY SYS. (COYOTE CANYON)</t>
  </si>
  <si>
    <t>SARGNT_2_UNIT</t>
  </si>
  <si>
    <t>SARGENT CANYON COGEN. COMPANY</t>
  </si>
  <si>
    <t>SAUGUS_6_PTCHGN</t>
  </si>
  <si>
    <t>SAUGUS_6_QF</t>
  </si>
  <si>
    <t>SAUGUS_7_LOPEZ</t>
  </si>
  <si>
    <t>MM Lopez Energy</t>
  </si>
  <si>
    <t>SBERDO_2_PSP3</t>
  </si>
  <si>
    <t>Mountainview Gen Sta. Unit 3</t>
  </si>
  <si>
    <t>SBERDO_2_PSP4</t>
  </si>
  <si>
    <t>Mountainview Gen Sta. Unit 4</t>
  </si>
  <si>
    <t>SBERDO_2_QF</t>
  </si>
  <si>
    <t>SBERDO_2_SNTANA</t>
  </si>
  <si>
    <t>SANTA ANA PSP</t>
  </si>
  <si>
    <t>SBERDO_6_MILLCK</t>
  </si>
  <si>
    <t>MILL CREEK PSP</t>
  </si>
  <si>
    <t>SCHLTE_1_UNITA1</t>
  </si>
  <si>
    <t>Tracy Unit 1 Peaking Project</t>
  </si>
  <si>
    <t>SCHLTE_1_UNITA2</t>
  </si>
  <si>
    <t>Tracy Unit 2 Peaking Project</t>
  </si>
  <si>
    <t>SEARLS_7_ARGUS</t>
  </si>
  <si>
    <t>SEARLS_7_WESTEN</t>
  </si>
  <si>
    <t>SEAWST_6_LAPOS</t>
  </si>
  <si>
    <t>SEGS_1_SEGS2</t>
  </si>
  <si>
    <t>SGREGY_6_SANGER</t>
  </si>
  <si>
    <t>DYNAMIS COGEN</t>
  </si>
  <si>
    <t>SLUISP_2_UNITS</t>
  </si>
  <si>
    <t>SAN LUIS (GIANELLI) PUMP-GEN (AGGREGATE)</t>
  </si>
  <si>
    <t>SLYCRK_1_UNIT 1</t>
  </si>
  <si>
    <t>SLY CREEK HYDRO</t>
  </si>
  <si>
    <t>SMARQF_1_UNIT 1</t>
  </si>
  <si>
    <t>SMPAND_7_UNIT</t>
  </si>
  <si>
    <t>WHEELABRATOR LASSEN INC.</t>
  </si>
  <si>
    <t>SMPRIP_1_SMPSON</t>
  </si>
  <si>
    <t>SAN MARCOS LANDFILL BIO-GAS</t>
  </si>
  <si>
    <t>SMUDGO_7_UNIT 1</t>
  </si>
  <si>
    <t>SNCLRA_6_OXGEN</t>
  </si>
  <si>
    <t>SNCLRA_6_PROCGN</t>
  </si>
  <si>
    <t>SNCLRA_6_QF</t>
  </si>
  <si>
    <t>SNCLRA_6_WILLMT</t>
  </si>
  <si>
    <t>SNDBAR_7_UNIT 1</t>
  </si>
  <si>
    <t>SAND BAR HYDRO</t>
  </si>
  <si>
    <t>SNMALF_6_UNITS</t>
  </si>
  <si>
    <t>Sonoma County Landfill</t>
  </si>
  <si>
    <t>SONGS_7_UNIT 2</t>
  </si>
  <si>
    <t>SAN ONOFRE NUCLEAR UNIT 2</t>
  </si>
  <si>
    <t>SONGS_7_UNIT 3</t>
  </si>
  <si>
    <t>SAN ONOFRE NUCLEAR UNIT 3</t>
  </si>
  <si>
    <t>SOUTH_2_UNIT</t>
  </si>
  <si>
    <t>SOUTH HYDRO</t>
  </si>
  <si>
    <t>SPAULD_6_UNIT 3</t>
  </si>
  <si>
    <t>SPAULDING HYDRO PH 3 UNIT</t>
  </si>
  <si>
    <t>SPAULD_6_UNIT12</t>
  </si>
  <si>
    <t>SPAULDING HYDRO PH 1 &amp; 2 AGGREGATE</t>
  </si>
  <si>
    <t>SPBURN_2_UNIT 1</t>
  </si>
  <si>
    <t>SPI LI_2_UNIT 1</t>
  </si>
  <si>
    <t>SPIAND_1_UNIT</t>
  </si>
  <si>
    <t>SPICER_1_UNITS</t>
  </si>
  <si>
    <t>SPICER HYDRO UNITS 1-3 AGGREGATE</t>
  </si>
  <si>
    <t>SPQUIN_6_SRPCQU</t>
  </si>
  <si>
    <t>SPRGAP_1_UNIT 1</t>
  </si>
  <si>
    <t>SPRING GAP HYDRO</t>
  </si>
  <si>
    <t>SPRGVL_2_QF</t>
  </si>
  <si>
    <t>SPRGVL_2_TULE</t>
  </si>
  <si>
    <t>TULE RIVER HYDRO PLANT (PG&amp;E)</t>
  </si>
  <si>
    <t>SPRGVL_2_TULESC</t>
  </si>
  <si>
    <t>TULE RIVER HYDRO PLANT (SCE)</t>
  </si>
  <si>
    <t>SRINTL_6_UNIT</t>
  </si>
  <si>
    <t>SRI INTERNATIONAL</t>
  </si>
  <si>
    <t>STANIS_7_UNIT 1</t>
  </si>
  <si>
    <t>STANISLAUS HYDRO</t>
  </si>
  <si>
    <t>STAUFF_1_UNIT</t>
  </si>
  <si>
    <t>RHODIA INC. (RHONE-POULENC)</t>
  </si>
  <si>
    <t>STIGCT_2_LODI</t>
  </si>
  <si>
    <t>LODI STIG UNIT</t>
  </si>
  <si>
    <t>STNRES_1_UNIT</t>
  </si>
  <si>
    <t>STANISLAUS WASTE ENERGY CO.</t>
  </si>
  <si>
    <t>STOILS_1_UNITS</t>
  </si>
  <si>
    <t>CHEVRON RICHMOND REFINERY</t>
  </si>
  <si>
    <t>STOKCG_1_UNIT 1</t>
  </si>
  <si>
    <t>STOCKTON COGEN CO.</t>
  </si>
  <si>
    <t>STOREY_7_MDRCHW</t>
  </si>
  <si>
    <t>MADERA CHOWCHILLA</t>
  </si>
  <si>
    <t>SUISUN_7_CTYFAI</t>
  </si>
  <si>
    <t>CITY OF FAIRFIELD GENERATION AGGREGATE</t>
  </si>
  <si>
    <t>SUNRIS_2_PL1X3</t>
  </si>
  <si>
    <t>Sunrise Power Project AGGREGATE II</t>
  </si>
  <si>
    <t>SUNSET_2_UNITS</t>
  </si>
  <si>
    <t>SUTTER_2_PL1X3</t>
  </si>
  <si>
    <t>SYCAMR_2_UNITS</t>
  </si>
  <si>
    <t>TANHIL_6_SOLART</t>
  </si>
  <si>
    <t>BERRY PETROLEUM COGEN 18 AGGREGATE</t>
  </si>
  <si>
    <t>TBLMTN_6_QF</t>
  </si>
  <si>
    <t>SMALL QF AGGREGATION - PARADISE</t>
  </si>
  <si>
    <t>TEMBLR_7_WELLPT</t>
  </si>
  <si>
    <t>NUEVO ENERGY COMPANY  (WELPORT)</t>
  </si>
  <si>
    <t>LSE Allocations Tab</t>
  </si>
  <si>
    <t>ID and Local Area Tab</t>
  </si>
  <si>
    <t>TERMEX_2_PL1X3</t>
  </si>
  <si>
    <t>TERMOELECTRICA DE MEXICALI 1</t>
  </si>
  <si>
    <t>TESLA_1_QF</t>
  </si>
  <si>
    <t>SMALL QF AGGREGATION - STOCKTON</t>
  </si>
  <si>
    <t>THMENG_1_UNIT 1</t>
  </si>
  <si>
    <t>THERMAL ENERGY DEV. CORP.</t>
  </si>
  <si>
    <t>TIFFNY_1_DILLON</t>
  </si>
  <si>
    <t>TIDWTR_2_UNITS</t>
  </si>
  <si>
    <t>MARTINEZ COGEN LIMITED PARTNERSHIP</t>
  </si>
  <si>
    <t>TIGRCK_7_UNITS</t>
  </si>
  <si>
    <t>TIGER CREEK HYDRO AGGREGATE</t>
  </si>
  <si>
    <t>TKOPWR_2_UNIT</t>
  </si>
  <si>
    <t>TKO POWER</t>
  </si>
  <si>
    <t>TOADTW_6_UNIT</t>
  </si>
  <si>
    <t>TOAD TOWN</t>
  </si>
  <si>
    <t>TULLCK_7_UNITS</t>
  </si>
  <si>
    <t>TULLOCH HYDRO AGGREGATE</t>
  </si>
  <si>
    <t>TXMCKT_6_UNIT</t>
  </si>
  <si>
    <t>TEXACO INC. (MCKITTRICK)</t>
  </si>
  <si>
    <t>TXNMID_1_UNIT 2</t>
  </si>
  <si>
    <t>NORTH MIDWAY COGENERATION AGGREGATE</t>
  </si>
  <si>
    <t>UKIAH_7_LAKEMN</t>
  </si>
  <si>
    <t>ULTOGL_1_POSO</t>
  </si>
  <si>
    <t>RIO BRAVO POSO</t>
  </si>
  <si>
    <t>ULTPCH_1_UNIT 1</t>
  </si>
  <si>
    <t>OGDEN POWER PACIFIC (CHINESE STATION)</t>
  </si>
  <si>
    <t>ULTPFR_1_UNIT 1</t>
  </si>
  <si>
    <t>ULTRCK_2_UNIT</t>
  </si>
  <si>
    <t>CAISO System</t>
  </si>
  <si>
    <t>GEYS17_2_BOTRCK</t>
  </si>
  <si>
    <t>GOLETA_6_TAJIGS</t>
  </si>
  <si>
    <t>CAISO Import</t>
  </si>
  <si>
    <t>VALLEY_7_BADLND</t>
  </si>
  <si>
    <t>Rio Bravo Rocklin</t>
  </si>
  <si>
    <t>UNCHEM_1_UNIT</t>
  </si>
  <si>
    <t>CONTRA COSTA CARBON PLANT</t>
  </si>
  <si>
    <t>UNOCAL_1_UNITS</t>
  </si>
  <si>
    <t>TOSCO (RODEO PLANT)</t>
  </si>
  <si>
    <t>UNTDQF_7_UNITS</t>
  </si>
  <si>
    <t>UNITED AIRLINES (COGEN)</t>
  </si>
  <si>
    <t>UNVRSY_1_UNIT 1</t>
  </si>
  <si>
    <t>BERRY PETROLEUM COGEN 38</t>
  </si>
  <si>
    <t>USWND1_2_UNITS</t>
  </si>
  <si>
    <t>USWND2_1_UNITS</t>
  </si>
  <si>
    <t>USWND4_2_UNITS</t>
  </si>
  <si>
    <t>USWNDR_2_UNITS</t>
  </si>
  <si>
    <t>USWPFK_6_FRICK</t>
  </si>
  <si>
    <t>USWPJR_2_UNITS</t>
  </si>
  <si>
    <t>VACADX_1_QF</t>
  </si>
  <si>
    <t>SMALL QF AGGREGATION - VACAVILLE</t>
  </si>
  <si>
    <t>VACADX_1_UNITA1</t>
  </si>
  <si>
    <t>CalPeak Power - Vaca Dixon LLC</t>
  </si>
  <si>
    <t>VALLEY_7_UNITA1</t>
  </si>
  <si>
    <t>VERNON_6_GONZL1</t>
  </si>
  <si>
    <t>H. Gonzales Unit #1</t>
  </si>
  <si>
    <t>VERNON_6_GONZL2</t>
  </si>
  <si>
    <t>H. Gonzales Unit #2</t>
  </si>
  <si>
    <t>VERNON_6_MALBRG</t>
  </si>
  <si>
    <t>Malburg Generating Station</t>
  </si>
  <si>
    <t>VESTAL_6_QF</t>
  </si>
  <si>
    <t>VESTAL_6_ULTRGN</t>
  </si>
  <si>
    <t>VESTAL_6_WDFIRE</t>
  </si>
  <si>
    <t>VICTOR_1_QF</t>
  </si>
  <si>
    <t>VINCNT_2_QF</t>
  </si>
  <si>
    <t>VINCNT_2_WESTWD</t>
  </si>
  <si>
    <t>VISTA_6_QF</t>
  </si>
  <si>
    <t>VLYHOM_7_SSJID</t>
  </si>
  <si>
    <t>SOUTH SAN JOAQUIN ID (WOODWARD)</t>
  </si>
  <si>
    <t>VOLTA_2_UNIT 1</t>
  </si>
  <si>
    <t>VOLTA HYDRO UNIT 1</t>
  </si>
  <si>
    <t>VOLTA_2_UNIT 2</t>
  </si>
  <si>
    <t>Volta Hydro Unit 2</t>
  </si>
  <si>
    <t>VOLTA_7_QFUNTS</t>
  </si>
  <si>
    <t>WADHAM_6_UNIT</t>
  </si>
  <si>
    <t>WADHAM ENERGY LTD. PART.</t>
  </si>
  <si>
    <t>WALNUT_6_HILLGEN</t>
  </si>
  <si>
    <t>WALNUT_7_WCOVCT</t>
  </si>
  <si>
    <t>WALNUT_7_WCOVST</t>
  </si>
  <si>
    <t>WARNE_2_UNIT</t>
  </si>
  <si>
    <t>WARNE HYDRO AGGREGATE</t>
  </si>
  <si>
    <t>WDFRDF_2_UNITS</t>
  </si>
  <si>
    <t>WDLEAF_7_UNIT 1</t>
  </si>
  <si>
    <t>WOODLEAF HYDRO</t>
  </si>
  <si>
    <t>WESTPT_2_UNIT</t>
  </si>
  <si>
    <t>West Point Hydro Plant</t>
  </si>
  <si>
    <t>WHTWTR_1_WINDA1</t>
  </si>
  <si>
    <t>Whitewater Hill Wind Project</t>
  </si>
  <si>
    <t>WISE_1_UNIT 1</t>
  </si>
  <si>
    <t>Wise Hydro Unit 1</t>
  </si>
  <si>
    <t>WISE_1_UNIT 2</t>
  </si>
  <si>
    <t>WISE HYDRO UNIT 2</t>
  </si>
  <si>
    <t>WISHON_6_UNITS</t>
  </si>
  <si>
    <t>WLLWCR_6_CEDRFL</t>
  </si>
  <si>
    <t>CEDAR FLAT HYDRO QF AGGREGATION</t>
  </si>
  <si>
    <t>WNDMAS_2_UNIT 1</t>
  </si>
  <si>
    <t>WOLFSK_1_UNITA1</t>
  </si>
  <si>
    <t>WRGHTP_7_AMENGY</t>
  </si>
  <si>
    <t>SMALL QF AGGREGATION - LOS BANOS</t>
  </si>
  <si>
    <t>WSENGY_1_UNIT 1</t>
  </si>
  <si>
    <t>WHEELABRATOR SHASTA UNITS 1-3 AGGREGATE</t>
  </si>
  <si>
    <t>YUBACT_1_SUNSWT</t>
  </si>
  <si>
    <t>YUBA CITY COGEN</t>
  </si>
  <si>
    <t>YUBACT_6_UNITA1</t>
  </si>
  <si>
    <t>ZOND_6_UNIT</t>
  </si>
  <si>
    <t>CONFIDENTIAL</t>
  </si>
  <si>
    <t>Element</t>
  </si>
  <si>
    <t>Submitted LSE Forecast (Metered Load + T&amp;D Losses + UFE)</t>
  </si>
  <si>
    <t>SCE</t>
  </si>
  <si>
    <t>SDG&amp;E</t>
  </si>
  <si>
    <t>Total</t>
  </si>
  <si>
    <t>EE/DG Adjustment</t>
  </si>
  <si>
    <t>Pro rata adjustment to match CEC forecast within 1%</t>
  </si>
  <si>
    <t>Noncoincident Peak Demand</t>
  </si>
  <si>
    <t>Coincidence Adjustment</t>
  </si>
  <si>
    <t>SCE Service Area</t>
  </si>
  <si>
    <t>TOTAL</t>
  </si>
  <si>
    <t>PG&amp;E Service Area</t>
  </si>
  <si>
    <t>BAY AREA</t>
  </si>
  <si>
    <t>OTHER PG&amp;E AREAS</t>
  </si>
  <si>
    <t>NON-LCR</t>
  </si>
  <si>
    <t>SDG&amp;E Service Area</t>
  </si>
  <si>
    <t>TOTAL DEMAND RESPONSE RESOURCES</t>
  </si>
  <si>
    <t>SP26 Condition 2 RMR</t>
  </si>
  <si>
    <t>Path 26 - N-S</t>
  </si>
  <si>
    <t>Path 26 - S-N</t>
  </si>
  <si>
    <t>SP26 CAM Capacity</t>
  </si>
  <si>
    <t>NP26 CAM Capacity</t>
  </si>
  <si>
    <r>
      <t>Telephone</t>
    </r>
    <r>
      <rPr>
        <sz val="12"/>
        <rFont val="Times New Roman"/>
        <family val="1"/>
      </rPr>
      <t xml:space="preserve"> - Enter the Telephone number of the contact or back up contact person for this filing</t>
    </r>
  </si>
  <si>
    <t xml:space="preserve">The Summary Tab of the Local Only Template tabulates data from the Physical Resource worksheet, and consists of the five Summary Tables described below.  As noted above, the Summary Tab is now entirely automated, and the LSE is not to enter any information on the Summary Page. </t>
  </si>
  <si>
    <t>RA Compliance Period covered by this Filing:</t>
  </si>
  <si>
    <r>
      <t xml:space="preserve">Table 1 shows the sum of Resource Adequacy Capacity reported for the Greater Bay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</si>
  <si>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Other PG&amp;E Local Areas.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</si>
  <si>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LA Basin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</si>
  <si>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Big Creek/Ventura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</si>
  <si>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San Diego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</si>
  <si>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Pursuant to D.08-06-031, LSEs may include resources under construction in this filing, so long as the LSE has procured a resource that is to provide Local RA capacity for the months until the new resource has reached COD.  The existing resource and the new resource are to be exclusively paired via the contract identifier column, and listing the existing resource in the Local RA filing paired with a new resource creates a binding obligation on the part of the LSE to extend the contract with the existing resource to provide RA capacity for all months until the new resource actually reaches COD.  Energy Division will review the situation each month, and will expect to see either the existing resource at the same level of capacity listed in this filing, or the new resource listed at the level of RA capacity specified here.  There is no substitution after the Local RA Filing related to this paring arrangement.</t>
  </si>
  <si>
    <t>Compliance Status
"Compliant" when Local RA - DR, RMR, CAM for that area is less than Total Procurement in that Area</t>
  </si>
  <si>
    <t>PG&amp;E</t>
  </si>
  <si>
    <t xml:space="preserve"> Abbreviation</t>
  </si>
  <si>
    <t>Title:</t>
  </si>
  <si>
    <t>Date:</t>
  </si>
  <si>
    <t>I. Physical Resources in ISO Control Area</t>
  </si>
  <si>
    <t>Scheduling Coordinator:</t>
  </si>
  <si>
    <t>Consistent with Rules 1 and 2.4 of the CPUC's Rules of Practice and</t>
  </si>
  <si>
    <t>shall expressly certify, under penalty of perjury, the following:</t>
  </si>
  <si>
    <t>Procedure, this resource adequacy compliance filing</t>
  </si>
  <si>
    <t>has been verified by an officer of the corporation, who</t>
  </si>
  <si>
    <t>Name:</t>
  </si>
  <si>
    <t>Email:</t>
  </si>
  <si>
    <t>Telephone:</t>
  </si>
  <si>
    <t>Certification of Information:</t>
  </si>
  <si>
    <t>Name of Load Serving Entity (LSE):</t>
  </si>
  <si>
    <t>1. I have responsibility for the activities reflected in this filing;</t>
  </si>
  <si>
    <t>City:</t>
  </si>
  <si>
    <t>State:</t>
  </si>
  <si>
    <t xml:space="preserve">Worksheet A. CERTIFICATION FORM </t>
  </si>
  <si>
    <t>Certified By Authorized LSE Representative (Name):</t>
  </si>
  <si>
    <t>Signature (sign the hard copy of filing):</t>
  </si>
  <si>
    <t>Address:</t>
  </si>
  <si>
    <t>Address 2:</t>
  </si>
  <si>
    <t xml:space="preserve">Worksheet I.  RESOURCES </t>
  </si>
  <si>
    <t>Energy Service Provider Registration Number (if applicable):</t>
  </si>
  <si>
    <t>Back-Up Contact Person for Questions about this Filing (Optional):</t>
  </si>
  <si>
    <t>Zip:</t>
  </si>
  <si>
    <t>Notes:</t>
  </si>
  <si>
    <t>These instructions for the RA Reporting Template spreadsheet consist of the following:</t>
  </si>
  <si>
    <r>
      <t>A.</t>
    </r>
    <r>
      <rPr>
        <b/>
        <i/>
        <sz val="7"/>
        <rFont val="Times New Roman"/>
        <family val="1"/>
      </rPr>
      <t xml:space="preserve">   </t>
    </r>
    <r>
      <rPr>
        <b/>
        <i/>
        <sz val="14"/>
        <rFont val="Arial"/>
        <family val="2"/>
      </rPr>
      <t>Overview</t>
    </r>
  </si>
  <si>
    <r>
      <t>B.</t>
    </r>
    <r>
      <rPr>
        <b/>
        <i/>
        <sz val="7"/>
        <rFont val="Times New Roman"/>
        <family val="1"/>
      </rPr>
      <t xml:space="preserve">   </t>
    </r>
    <r>
      <rPr>
        <b/>
        <i/>
        <sz val="14"/>
        <rFont val="Arial"/>
        <family val="2"/>
      </rPr>
      <t>Instructions for the Certification Sheet</t>
    </r>
  </si>
  <si>
    <t>The Certification Sheet is to be completed and signed by an appropriate officer of the company.</t>
  </si>
  <si>
    <t>LA Basin</t>
  </si>
  <si>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</si>
  <si>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</si>
  <si>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2. I have reviewed, or have caused to be reviewed, this compliance filing;</t>
  </si>
  <si>
    <t>Greater Bay Area</t>
  </si>
  <si>
    <t>Wraparound</t>
  </si>
  <si>
    <t>San Diego</t>
  </si>
  <si>
    <t>Scheduling Resource ID</t>
  </si>
  <si>
    <r>
      <t>Title</t>
    </r>
    <r>
      <rPr>
        <sz val="12"/>
        <rFont val="Times New Roman"/>
        <family val="1"/>
      </rPr>
      <t xml:space="preserve"> – The title of the person responsible for the accuracy and completeness of the form. </t>
    </r>
  </si>
  <si>
    <r>
      <t>Date</t>
    </r>
    <r>
      <rPr>
        <sz val="12"/>
        <rFont val="Times New Roman"/>
        <family val="1"/>
      </rPr>
      <t xml:space="preserve"> – The date the form is completed.</t>
    </r>
  </si>
  <si>
    <r>
      <t>Contact Information --</t>
    </r>
    <r>
      <rPr>
        <sz val="12"/>
        <rFont val="Times New Roman"/>
        <family val="1"/>
      </rPr>
      <t xml:space="preserve"> Provide this information to facilitate review of the filing.</t>
    </r>
  </si>
  <si>
    <t>Data Labels Below: Don’t Delete</t>
  </si>
  <si>
    <t>Year</t>
  </si>
  <si>
    <t>Compliance Year:</t>
  </si>
  <si>
    <t>Summary Table 1, Total Claimed Resource Adequacy Capacity in LA Basin Local Area (MW)</t>
  </si>
  <si>
    <t>Date</t>
  </si>
  <si>
    <t>May Min. Hours</t>
  </si>
  <si>
    <t>Oct. Min. Hours</t>
  </si>
  <si>
    <t>Nov. Min. Hours</t>
  </si>
  <si>
    <t>Dec. Min. Hours</t>
  </si>
  <si>
    <t>May RA Capacity</t>
  </si>
  <si>
    <t>Nov. RA Capacity</t>
  </si>
  <si>
    <t>Dec. RA Capacity</t>
  </si>
  <si>
    <t>Feb. RA Capacity</t>
  </si>
  <si>
    <t>Jan. RA Capacity</t>
  </si>
  <si>
    <t>Feb. Min. Hours</t>
  </si>
  <si>
    <t>Jan. Min. Hours</t>
  </si>
  <si>
    <t>Aug. RA Capacity</t>
  </si>
  <si>
    <t>Aug. Min. Hours</t>
  </si>
  <si>
    <t>Oct. RA Capacity</t>
  </si>
  <si>
    <t>Subtotal</t>
  </si>
  <si>
    <r>
      <t xml:space="preserve">RA Capacity (MW) </t>
    </r>
    <r>
      <rPr>
        <sz val="12"/>
        <rFont val="Times New Roman"/>
        <family val="1"/>
      </rPr>
      <t xml:space="preserve">– Please enter the MW of capacity the LSE has under contract for the appropriate filing month.  Units under contract for less than the entire filing month cannot be counted towards the Local RAR.  If the unit has monthly values, enter the August monthly value for all months of the year.  Note: the quantity of Resource Adequacy Capacity cannot exceed the Qualifying Capacity (QC) for the resource as listed in the CAISO QC list.  </t>
    </r>
  </si>
  <si>
    <t>LSE contract with RMR unit</t>
  </si>
  <si>
    <r>
      <t xml:space="preserve">LSE contract with RMR unit: </t>
    </r>
    <r>
      <rPr>
        <sz val="12"/>
        <rFont val="Times New Roman"/>
        <family val="1"/>
      </rPr>
      <t>For units that were included on the Provisional RMR List issued by the CAISO, please indicate here whether the LSE has signed a contract with the unit, and what type of contract the LSE signed.  Please select from the menu either 'Full RA Contract' or 'Wraparound.'  To qualify as meeting Local RAR, a wraparound contract must fully displace the RMR contract fixed costs.  The wraparound contract also must allow the generator to set the Annual Fixed Recovery Cost (AFRC) or Fixed Option Payment Factor (FOPF) of Annual Fixed Revenue Requirements (AFRR) to zero, such that the contracting LSE is paying 100% of the fixed costs and no other transmission customers are paying for that part of the RMR contract obligation.</t>
    </r>
  </si>
  <si>
    <t>Compliance Status
"Compliant" when Total Procurement plus RMR Allocation is greater than or equal to Local RAR</t>
  </si>
  <si>
    <t>Big Creek/Ventura</t>
  </si>
  <si>
    <t>Summary Table 2, Total Claimed Resource Adequacy Capacity in Big Creek/Ventura Local Area (MW)</t>
  </si>
  <si>
    <t>Summary Table 3, Total Claimed Resource Adequacy Capacity in San Diego Local Area (MW)</t>
  </si>
  <si>
    <t>RA Contract</t>
  </si>
  <si>
    <t>Mar. RA Capacity</t>
  </si>
  <si>
    <t>Mar. Min. Hours</t>
  </si>
  <si>
    <t>Apr. RA Capacity</t>
  </si>
  <si>
    <t>Apr. Min. Hours</t>
  </si>
  <si>
    <t>Jun. RA Capacity</t>
  </si>
  <si>
    <t>Jul. RA Capacity</t>
  </si>
  <si>
    <t>Jun. Min. Hours</t>
  </si>
  <si>
    <t>Jul. Min. Hours</t>
  </si>
  <si>
    <t>Sep. RA Capacity</t>
  </si>
  <si>
    <t>Sep. Min. Hours</t>
  </si>
  <si>
    <t>Resource ID</t>
  </si>
  <si>
    <t xml:space="preserve"> Resource Name</t>
  </si>
  <si>
    <t>Path 26</t>
  </si>
  <si>
    <t>ADLIN_1_UNITS</t>
  </si>
  <si>
    <t>North</t>
  </si>
  <si>
    <t>AGRICO_6_PL3N5</t>
  </si>
  <si>
    <t>AGRICO_7_UNIT</t>
  </si>
  <si>
    <t>ALAMIT_7_UNIT 1</t>
  </si>
  <si>
    <t>ALAMITOS GEN STA. UNIT 1</t>
  </si>
  <si>
    <t>South</t>
  </si>
  <si>
    <t>ALAMIT_7_UNIT 2</t>
  </si>
  <si>
    <t>ALAMITOS GEN STA. UNIT 2</t>
  </si>
  <si>
    <t>ALAMIT_7_UNIT 3</t>
  </si>
  <si>
    <t>ALAMITOS GEN STA. UNIT 3</t>
  </si>
  <si>
    <t>ALAMIT_7_UNIT 4</t>
  </si>
  <si>
    <t>ALAMITOS GEN STA. UNIT 4</t>
  </si>
  <si>
    <t>ALAMIT_7_UNIT 5</t>
  </si>
  <si>
    <t>ALAMITOS GEN STA. UNIT 5</t>
  </si>
  <si>
    <t>ALAMIT_7_UNIT 6</t>
  </si>
  <si>
    <t>ALAMITOS GEN STA. UNIT 6</t>
  </si>
  <si>
    <t>ALAMO_6_UNIT</t>
  </si>
  <si>
    <t xml:space="preserve">ALAMO POWER PLANT </t>
  </si>
  <si>
    <t>ALMEGT_1_UNIT 1</t>
  </si>
  <si>
    <t>Month</t>
  </si>
  <si>
    <t>LSEs are not to enter export commitments into the Local RA template.  Energy Division will continue to review the LSE filings against the most current NQC list active at the time of submission, so an LSE that enters incorrect information will still be subject to compliance review.  This mechanism is so the LSE can accommodate resources that come online in the middle of a quarter.</t>
  </si>
  <si>
    <t>ALAMEDA GT UNIT 1</t>
  </si>
  <si>
    <t>ALMEGT_1_UNIT 2</t>
  </si>
  <si>
    <t>ALAMEDA GT UNIT 2</t>
  </si>
  <si>
    <t>ALTMID_2_UNIT 1</t>
  </si>
  <si>
    <t>ALTAMONT MIDWAY LTD.</t>
  </si>
  <si>
    <t>ANAHM_7_CT</t>
  </si>
  <si>
    <t>ANAHEIM COMBUSTION TURBINE</t>
  </si>
  <si>
    <t>ANTLPE_2_QF</t>
  </si>
  <si>
    <t>ARCOGN_2_UNITS</t>
  </si>
  <si>
    <t>BALCHS_7_UNIT 1</t>
  </si>
  <si>
    <t>BALCH 1 PH UNIT 1</t>
  </si>
  <si>
    <t>BALCHS_7_UNIT 2</t>
  </si>
  <si>
    <t>BALCH 2 PH UNIT 2</t>
  </si>
  <si>
    <t>BALCHS_7_UNIT 3</t>
  </si>
  <si>
    <t>BALCH 2 PH UNIT 3</t>
  </si>
  <si>
    <t>BARRE_2_QF</t>
  </si>
  <si>
    <t>BARRE_6_PEAKER</t>
  </si>
  <si>
    <t>BASICE_2_UNITS</t>
  </si>
  <si>
    <t>CALPINE  AMERICAN  I COGEN.</t>
  </si>
  <si>
    <t>BDGRCK_1_UNITS</t>
  </si>
  <si>
    <t>BADGER CREEK LIMITED</t>
  </si>
  <si>
    <t>BEARCN_2_UNITS</t>
  </si>
  <si>
    <t>BEARDS_7_UNIT 1</t>
  </si>
  <si>
    <t>BEARDSLEY HYDRO</t>
  </si>
  <si>
    <t>BEARMT_1_UNIT</t>
  </si>
  <si>
    <t>BEAR MOUNTAIN LIMITED</t>
  </si>
  <si>
    <t>BELDEN_7_UNIT 1</t>
  </si>
  <si>
    <t>BELDEN HYDRO</t>
  </si>
  <si>
    <t>BIG CREEK HYDRO PROJECT PSP</t>
  </si>
  <si>
    <t>BIOMAS_1_UNIT 1</t>
  </si>
  <si>
    <t>WOODLAND BIOMASS</t>
  </si>
  <si>
    <t>BISHOP_1_ALAMO</t>
  </si>
  <si>
    <t>BISHOP CREEK PLANT 2  AND  6</t>
  </si>
  <si>
    <t>BISHOP_1_UNITS</t>
  </si>
  <si>
    <t>BISHOP CREEK PLANT 3  AND  4</t>
  </si>
  <si>
    <t>BLACK_7_UNIT 1</t>
  </si>
  <si>
    <t>JAMES B. BLACK 1</t>
  </si>
  <si>
    <t>BLACK_7_UNIT 2</t>
  </si>
  <si>
    <t>JAMES B. BLACK 2</t>
  </si>
  <si>
    <t>BLCKBT_2_STONEY</t>
  </si>
  <si>
    <t>BLACK BUTTE HYDRO</t>
  </si>
  <si>
    <t>BLHVN_7_MENLOP</t>
  </si>
  <si>
    <t>GAS RECOVERY SYS. (MENLO PARK)</t>
  </si>
  <si>
    <t>BLM_2_UNITS</t>
  </si>
  <si>
    <t>BNNIEN_7_ALTAPH</t>
  </si>
  <si>
    <t>ALTA POWER HOUSE</t>
  </si>
  <si>
    <t>BOGUE_1_UNITA1</t>
  </si>
  <si>
    <t>BORDEN_2_QF</t>
  </si>
  <si>
    <t>SMALL QF AGGREGATION - MADERA</t>
  </si>
  <si>
    <t>BORDER_6_UNITA1</t>
  </si>
  <si>
    <t>CalPeak Power - Border LLC</t>
  </si>
  <si>
    <t>BOWMN_6_UNIT</t>
  </si>
  <si>
    <t>BOWMAN</t>
  </si>
  <si>
    <t>BRDGVL_7_BAKER</t>
  </si>
  <si>
    <t>BRDSLD_2_HIWIND</t>
  </si>
  <si>
    <t>High Winds Energy Center</t>
  </si>
  <si>
    <t>BRDSLD_2_SHILO1</t>
  </si>
  <si>
    <t>BRDWAY_7_UNIT 3</t>
  </si>
  <si>
    <t>BROADWAY UNIT 3</t>
  </si>
  <si>
    <t>BUCKCK_7_OAKFLT</t>
  </si>
  <si>
    <t>Oak Flat</t>
  </si>
  <si>
    <t>BUCKCK_7_PL1X2</t>
  </si>
  <si>
    <t>BUCKS CREEK AGGREGATE</t>
  </si>
  <si>
    <t>BUCKWD_7_WINTCV</t>
  </si>
  <si>
    <t>BULLRD_7_SAGNES</t>
  </si>
  <si>
    <t>SAINT AGNES MED. CTR</t>
  </si>
  <si>
    <t>BURNYF_2_UNIT 1</t>
  </si>
  <si>
    <t>Burney Forest Power</t>
  </si>
  <si>
    <t>BUTTVL_7_UNIT 1</t>
  </si>
  <si>
    <t>BUTT VALLEY HYDRO</t>
  </si>
  <si>
    <t>CABZON_1_WINDA1</t>
  </si>
  <si>
    <t>Cabazon Wind Project</t>
  </si>
  <si>
    <t>CALGEN_1_UNITS</t>
  </si>
  <si>
    <t>CALPIN_1_AGNEW</t>
  </si>
  <si>
    <t>GATX/CALPINE COGEN-AGNEWS INC.</t>
  </si>
  <si>
    <t>CAPMAD_1_UNIT 1</t>
  </si>
  <si>
    <t>CAPCO MADERA Power Plant</t>
  </si>
  <si>
    <t>CARBOU_7_PL2X3</t>
  </si>
  <si>
    <t>CARIBOU PH 1 UNIT 2 &amp; 3 AGGREGATE</t>
  </si>
  <si>
    <t>CARBOU_7_PL4X5</t>
  </si>
  <si>
    <t>CARIBOU PH 2 UNIT 4 &amp; 5 AGGREGATE</t>
  </si>
  <si>
    <t>CARBOU_7_UNIT 1</t>
  </si>
  <si>
    <t>CARIBOU PH 1 UNIT 1</t>
  </si>
  <si>
    <t>CARDCG_1_UNITS</t>
  </si>
  <si>
    <t>CARDINAL COGEN</t>
  </si>
  <si>
    <t>CBRLLO_6_PLSTP1</t>
  </si>
  <si>
    <t>POINT LOMA SEWAGE TREATMENT PLANT</t>
  </si>
  <si>
    <t>CCRITA_7_RPPCHF</t>
  </si>
  <si>
    <t>CEDRCK_6_UNIT</t>
  </si>
  <si>
    <t>CENTER_2_QF</t>
  </si>
  <si>
    <t>CENTER_6_PEAKER</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</si>
  <si>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</si>
  <si>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</si>
  <si>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</si>
  <si>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</si>
  <si>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</si>
  <si>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</si>
  <si>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</si>
  <si>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</si>
  <si>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</si>
  <si>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</si>
  <si>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</si>
  <si>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</si>
  <si>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CHICPK_7_UNIT 1</t>
  </si>
  <si>
    <t>SYCAMORE LANDFILL</t>
  </si>
  <si>
    <t>CHILLS_7_UNITA1</t>
  </si>
  <si>
    <t>GAS RECOVERY SYS. (SYCAMORE CANYON)</t>
  </si>
  <si>
    <t>CHINO_2_QF</t>
  </si>
  <si>
    <t>CHINO_6_CIMGEN</t>
  </si>
  <si>
    <t>CHINO_6_SMPPAP</t>
  </si>
  <si>
    <t>CHINO_7_MILIKN</t>
  </si>
  <si>
    <t>MN Milliken Genco LLC</t>
  </si>
  <si>
    <t>CHWCHL_1_UNIT</t>
  </si>
  <si>
    <t>CHOW 2 PEAKER PLANT</t>
  </si>
  <si>
    <t>CLOVER_2_UNIT</t>
  </si>
  <si>
    <t>MEGA HYDRO #1 (CLOVER CREEK)</t>
  </si>
  <si>
    <t>CLRKRD_6_COALCN</t>
  </si>
  <si>
    <t>COAL CANYON HYDRO</t>
  </si>
  <si>
    <t>CLRKRD_6_LIMESD</t>
  </si>
  <si>
    <t>Lime Saddle Hydro</t>
  </si>
  <si>
    <t>CLRMTK_1_QF</t>
  </si>
  <si>
    <t>SMALL QF AGGREGATION - OAKLAND</t>
  </si>
  <si>
    <t>CNTRVL_6_UNIT</t>
  </si>
  <si>
    <t>Centerville</t>
  </si>
  <si>
    <t>COCOPP_7_UNIT 6</t>
  </si>
  <si>
    <t>CONTRA COSTA UNIT 6</t>
  </si>
  <si>
    <t>COCOPP_7_UNIT 7</t>
  </si>
  <si>
    <t>CONTRA COSTA UNIT 7</t>
  </si>
  <si>
    <t>COLEMN_2_UNIT</t>
  </si>
  <si>
    <t>Coleman</t>
  </si>
  <si>
    <t>COLGA1_6_SHELLW</t>
  </si>
  <si>
    <t>COALINGA COGENERATION COMPANY</t>
  </si>
  <si>
    <t>COLGAT_7_UNIT 1</t>
  </si>
  <si>
    <t>COLGATE HYDRO UNIT 1</t>
  </si>
  <si>
    <t>COLGAT_7_UNIT 2</t>
  </si>
  <si>
    <t>COLGATE HYDRO UNIT 2</t>
  </si>
  <si>
    <t>COLPIN_6_COLLNS</t>
  </si>
  <si>
    <t>COLLINS PINE</t>
  </si>
  <si>
    <t>COLTON_6_AGUAM1</t>
  </si>
  <si>
    <t>AGUA MANSA UNIT 1 (CITY OF COLTON)</t>
  </si>
  <si>
    <t>COLVIL_7_PL1X2</t>
  </si>
  <si>
    <t>COLLIERVILLE HYDRO UNIT 1 &amp; 2 AGGREGATE</t>
  </si>
  <si>
    <t>CONTAN_1_UNIT</t>
  </si>
  <si>
    <t>CONTAINER CORP. OF AMERICA</t>
  </si>
  <si>
    <t>CONTRL_1_LUNDY</t>
  </si>
  <si>
    <t>LUNDY</t>
  </si>
  <si>
    <t>CONTRL_1_OXBOW</t>
  </si>
  <si>
    <t>CONTRL_1_POOLE</t>
  </si>
  <si>
    <t>POOLE HYDRO PLANT 1</t>
  </si>
  <si>
    <t>CONTRL_1_QF</t>
  </si>
  <si>
    <t>CONTRL_1_RUSHCK</t>
  </si>
  <si>
    <t>RUSH CREEK</t>
  </si>
  <si>
    <t>CORONS_6_CLRWTR</t>
  </si>
  <si>
    <t>Clearwater Power Plant</t>
  </si>
  <si>
    <t>COTTLE_2_FRNKNH</t>
  </si>
  <si>
    <t>FRANKENHEIMER</t>
  </si>
  <si>
    <t>COVERD_2_QFUNTS</t>
  </si>
  <si>
    <t>COVE ROAD HYDRO QF UNITS</t>
  </si>
  <si>
    <t>COWCRK_2_UNIT</t>
  </si>
  <si>
    <t>Cow Creek Hydro</t>
  </si>
  <si>
    <t>CPSTNO_7_PRMADS</t>
  </si>
  <si>
    <t>PRIMA DESCHECHA (CAPISTRANO)</t>
  </si>
  <si>
    <t>CRESSY_1_PARKER</t>
  </si>
  <si>
    <t>MERCED ID (PARKER)</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</si>
  <si>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</si>
  <si>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</si>
  <si>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</si>
  <si>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</si>
  <si>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</si>
  <si>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</si>
  <si>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</si>
  <si>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</si>
  <si>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</si>
  <si>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</si>
  <si>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</si>
  <si>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CSCCOG_1_UNIT 1</t>
  </si>
  <si>
    <t>CSCGNR_1_UNIT 1</t>
  </si>
  <si>
    <t>GIANERA PEAKER UNIT 1</t>
  </si>
  <si>
    <t>CSCGNR_1_UNIT 2</t>
  </si>
  <si>
    <t>GIANERA PEAKER UNIT 2</t>
  </si>
  <si>
    <t>CSTRVL_7_PL1X2</t>
  </si>
  <si>
    <t>CSTRVL_7_QFUNTS</t>
  </si>
  <si>
    <t>Castroville QF Aggregate</t>
  </si>
  <si>
    <t>CTNWDP_1_QF</t>
  </si>
  <si>
    <t>SMALL QF AGGREGATION - BURNEY</t>
  </si>
  <si>
    <t>CURIS_1_QF</t>
  </si>
  <si>
    <t>SMALL QF AGGREGATION - MERCED</t>
  </si>
  <si>
    <t>CWATER_7_UNIT 1</t>
  </si>
  <si>
    <t>COOLWATER GEN STA. UNIT 1</t>
  </si>
  <si>
    <t>CWATER_7_UNIT 2</t>
  </si>
  <si>
    <t>COOLWATER GEN STA. UNIT 2</t>
  </si>
  <si>
    <t>CWATER_7_UNIT 3</t>
  </si>
  <si>
    <t>COOLWATER STATION 3 AGGREGATE</t>
  </si>
  <si>
    <t>CWATER_7_UNIT 4</t>
  </si>
  <si>
    <t>COOLWATER STATION 4 AGGREGATE</t>
  </si>
  <si>
    <t>DEERCR_6_UNIT 1</t>
  </si>
  <si>
    <t>DEER CREEK</t>
  </si>
  <si>
    <t>DELTA_2_PL1X4</t>
  </si>
  <si>
    <t>DEVERS_1_QF</t>
  </si>
  <si>
    <t>DEXZEL_1_UNIT</t>
  </si>
  <si>
    <t>DIABLO_7_UNIT 1</t>
  </si>
  <si>
    <t>Diablo Canyon Unit 1</t>
  </si>
  <si>
    <t>DIABLO_7_UNIT 2</t>
  </si>
  <si>
    <t>Diablo Canyon Unit 2</t>
  </si>
  <si>
    <t>NP26 Condition 2 RMR</t>
  </si>
  <si>
    <t>DINUBA_6_UNIT</t>
  </si>
  <si>
    <t>DINUBA GENERATION PROJECT</t>
  </si>
  <si>
    <t>DISCOV_1_CHEVRN</t>
  </si>
  <si>
    <t>CHEVRON USA (EASTRIDGE)</t>
  </si>
  <si>
    <t>DIVSON_6_NSQF</t>
  </si>
  <si>
    <t>DIVISION NAVAL STATION COGEN</t>
  </si>
  <si>
    <t>DMDVLY_1_UNITS</t>
  </si>
  <si>
    <t>DIAMOND VALLEY LAKE PUMP-GEN PLANT</t>
  </si>
  <si>
    <t>DONNLS_7_UNIT</t>
  </si>
  <si>
    <t>DONNELLS HYDRO</t>
  </si>
  <si>
    <t>DOUBLC_1_UNITS</t>
  </si>
  <si>
    <t>DREWS UNIT AGGREGATE</t>
  </si>
  <si>
    <t>DRUM_7_PL1X2</t>
  </si>
  <si>
    <t>Drum PH 1 Units 1 &amp; 2 Aggregate</t>
  </si>
  <si>
    <t>DRUM_7_PL3X4</t>
  </si>
  <si>
    <t>Drum PH 1 Units 3 &amp; 4 Aggregate</t>
  </si>
  <si>
    <t>DRUM_7_UNIT 5</t>
  </si>
  <si>
    <t>DRUM PH 2 UNIT 5</t>
  </si>
  <si>
    <t>DSABLA_7_UNIT</t>
  </si>
  <si>
    <t>De Sabla Hydro</t>
  </si>
  <si>
    <t>DUANE_1_PL1X3</t>
  </si>
  <si>
    <t>DUTCH1_7_UNIT 1</t>
  </si>
  <si>
    <t>DUTCH FLAT 1 PH</t>
  </si>
  <si>
    <t>DUTCH2_7_UNIT 1</t>
  </si>
  <si>
    <t>DUTCH FLAT 2 PH</t>
  </si>
  <si>
    <t>DVLCYN_1_UNITS</t>
  </si>
  <si>
    <t>DEVIL CANYON HYDRO UNITS 1-4 AGGREGATE</t>
  </si>
  <si>
    <t>EGATE_7_NOCITY</t>
  </si>
  <si>
    <t>NORTH CITY UNIT (EASTGATE)</t>
  </si>
  <si>
    <t>ELCAJN_6_UNITA1</t>
  </si>
  <si>
    <t>CalPeak Power - El Cajon LLC</t>
  </si>
  <si>
    <t>ELCAJN_7_GT1</t>
  </si>
  <si>
    <t>EL CAJON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</si>
  <si>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</si>
  <si>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</si>
  <si>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</si>
  <si>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</si>
  <si>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</si>
  <si>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</si>
  <si>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</si>
  <si>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</si>
  <si>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</si>
  <si>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</si>
  <si>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</si>
  <si>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ELSEGN_7_UNIT 3</t>
  </si>
  <si>
    <t>EL SEGUNDO GEN STA. UNIT 3</t>
  </si>
  <si>
    <t>ELSEGN_7_UNIT 4</t>
  </si>
  <si>
    <t>EL SEGUNDO GEN STA. UNIT 4</t>
  </si>
  <si>
    <t>ENCINA_7_EA1</t>
  </si>
  <si>
    <t>ENCINA UNIT 1</t>
  </si>
  <si>
    <t>ENCINA_7_EA2</t>
  </si>
  <si>
    <t>ENCINA UNIT 2</t>
  </si>
  <si>
    <t>ENCINA_7_EA3</t>
  </si>
  <si>
    <t>ENCINA UNIT 3</t>
  </si>
  <si>
    <t>ENCINA_7_EA4</t>
  </si>
  <si>
    <t>ENCINA UNIT 4</t>
  </si>
  <si>
    <t>ENCINA_7_EA5</t>
  </si>
  <si>
    <t>ENCINA UNIT 5</t>
  </si>
  <si>
    <t>ENCINA_7_GT1</t>
  </si>
  <si>
    <t>ENCINA GAS TURBINE UNIT 1</t>
  </si>
  <si>
    <t>ESCNDO_6_PL1X2</t>
  </si>
  <si>
    <t>MMC Escondido Aggregate</t>
  </si>
  <si>
    <t>ESCNDO_6_UNITB1</t>
  </si>
  <si>
    <t>CalPeak Power - Enterprise LLC</t>
  </si>
  <si>
    <t>ESCO_6_GLMQF</t>
  </si>
  <si>
    <t>GOAL LINE L.P.</t>
  </si>
  <si>
    <t>ETIWND_2_FONTNA</t>
  </si>
  <si>
    <t>FONTANALYTLE CREEK POWERHOUSE P</t>
  </si>
  <si>
    <t>ETIWND_2_QF</t>
  </si>
  <si>
    <t>ETIWND_6_GRPLND</t>
  </si>
  <si>
    <t>ETIWND_6_MWDETI</t>
  </si>
  <si>
    <t>ETIWANDA RECOVERY HYDRO</t>
  </si>
  <si>
    <t>ETIWND_7_MIDVLY</t>
  </si>
  <si>
    <t>MN Mid Valley Genco  LLC</t>
  </si>
  <si>
    <t>ETIWND_7_UNIT 3</t>
  </si>
  <si>
    <t>ETIWANDA GEN STA. UNIT 3</t>
  </si>
  <si>
    <t>ETIWND_7_UNIT 4</t>
  </si>
  <si>
    <t>ETIWANDA GEN STA. UNIT 4</t>
  </si>
  <si>
    <t>EXCHEC_7_UNIT 1</t>
  </si>
  <si>
    <t>EXCHEQUER HYDRO</t>
  </si>
  <si>
    <t>FAIRHV_6_UNIT</t>
  </si>
  <si>
    <t>FAIRHAVEN POWER CO.</t>
  </si>
  <si>
    <t>FAYETT_1_UNIT</t>
  </si>
  <si>
    <t>ARCADIAN RENEWABLE POWER CORP</t>
  </si>
  <si>
    <t>FELLOW_7_QFUNTS</t>
  </si>
  <si>
    <t>Fellow QF Aggregate</t>
  </si>
  <si>
    <t>FLOWD2_2_FPLWND</t>
  </si>
  <si>
    <t>DIABLO WINDS</t>
  </si>
  <si>
    <t>FLOWD2_2_UNIT 1</t>
  </si>
  <si>
    <t>FMEADO_6_HELLHL</t>
  </si>
  <si>
    <t>FMEADO_7_UNIT</t>
  </si>
  <si>
    <t>FRENCH MEADOWS HYDRO</t>
  </si>
  <si>
    <t>FORBST_7_UNIT 1</t>
  </si>
  <si>
    <t>FORBESTOWN HYDRO</t>
  </si>
  <si>
    <t>FORKBU_6_UNIT</t>
  </si>
  <si>
    <t>FRIANT_6_UNITS</t>
  </si>
  <si>
    <t>FRIANT DAM</t>
  </si>
  <si>
    <t>FRITO_1_LAY</t>
  </si>
  <si>
    <t>FRITO-LAY</t>
  </si>
  <si>
    <t>FTSWRD_7_QFUNTS</t>
  </si>
  <si>
    <t>FULTON_1_QF</t>
  </si>
  <si>
    <t>SMALL QF AGGREGATION - ZENIA</t>
  </si>
  <si>
    <t>GALE_1_SEGS1</t>
  </si>
  <si>
    <t>GARNET_1_UNITS</t>
  </si>
  <si>
    <t>GATES_6_PL1X2</t>
  </si>
  <si>
    <t>Gates Peaker</t>
  </si>
  <si>
    <t>GEYS11_7_UNIT11</t>
  </si>
  <si>
    <t>GEYS12_7_UNIT12</t>
  </si>
  <si>
    <t>GEYS13_7_UNIT13</t>
  </si>
  <si>
    <t>GEYS14_7_UNIT14</t>
  </si>
  <si>
    <t>GEYS16_7_UNIT16</t>
  </si>
  <si>
    <t>GEYS17_7_UNIT17</t>
  </si>
  <si>
    <t>GEYS18_7_UNIT18</t>
  </si>
  <si>
    <t>GEYS20_7_UNIT20</t>
  </si>
  <si>
    <t>GILROY_1_UNIT</t>
  </si>
  <si>
    <t>GILRPP_1_PL1X2</t>
  </si>
  <si>
    <t>GILRPP_1_PL3X4</t>
  </si>
  <si>
    <t>GLNARM_7_UNIT 1</t>
  </si>
  <si>
    <t>GLEN ARM UNIT 1</t>
  </si>
  <si>
    <t>GLNARM_7_UNIT 2</t>
  </si>
  <si>
    <t>GLEN ARM UNIT 2</t>
  </si>
  <si>
    <t>GLNARM_7_UNIT 3</t>
  </si>
  <si>
    <t>GLEN ARM UNIT 3</t>
  </si>
  <si>
    <t>GLNARM_7_UNIT 4</t>
  </si>
  <si>
    <t>GLEN ARM UNIT 4</t>
  </si>
  <si>
    <t>GOLDHL_1_QF</t>
  </si>
  <si>
    <t>SMALL QF AGGREGATION - PLACERVILLE</t>
  </si>
  <si>
    <t>GOLETA_2_QF</t>
  </si>
  <si>
    <t>GOLETA_6_ELLWOD</t>
  </si>
  <si>
    <t>ELLWOOD ENERGY SUPPORT FACILITY</t>
  </si>
  <si>
    <t>GOLETA_6_EXGEN</t>
  </si>
  <si>
    <t>GOLETA_6_GAVOTA</t>
  </si>
  <si>
    <t>Point Arguello Pipeline Company</t>
  </si>
  <si>
    <t>GRIZLY_1_UNIT 1</t>
  </si>
  <si>
    <t>GRIZZLY HYDRO</t>
  </si>
  <si>
    <t>GRNLF1_1_UNITS</t>
  </si>
  <si>
    <t>GREENLEAF #1 COGEN AGGREGATE</t>
  </si>
  <si>
    <t>GRNLF2_1_UNIT</t>
  </si>
  <si>
    <t>GREENLEAF II COGEN</t>
  </si>
  <si>
    <t>GRNVLY_7_SCLAND</t>
  </si>
  <si>
    <t>GRZZLY_1_BERKLY</t>
  </si>
  <si>
    <t>GWFPW1_6_UNIT</t>
  </si>
  <si>
    <t>GWF POWER SYSTEMS INC. #1</t>
  </si>
  <si>
    <t>GWFPW2_1_UNIT 1</t>
  </si>
  <si>
    <t>GWF POWER SYSTEMS INC. #2</t>
  </si>
  <si>
    <t>GWFPW3_1_UNIT 1</t>
  </si>
  <si>
    <t>GWF POWER SYSTEMS INC. #3</t>
  </si>
  <si>
    <t>GWFPW4_6_UNIT 1</t>
  </si>
  <si>
    <t>GWF POWER SYSTEMS INC. #4</t>
  </si>
  <si>
    <t>GWFPW5_6_UNIT 1</t>
  </si>
  <si>
    <t>GWF POWER SYSTEMS INC. #5</t>
  </si>
  <si>
    <t>GWFPWR_1_UNITS</t>
  </si>
  <si>
    <t>HEP PEAKER PLANT AGGREGATE</t>
  </si>
  <si>
    <t>GWFPWR_6_UNIT</t>
  </si>
  <si>
    <t>HANFORD L.P.</t>
  </si>
  <si>
    <t>GYS5X6_7_UNITS</t>
  </si>
  <si>
    <t>GYS7X8_7_UNITS</t>
  </si>
  <si>
    <t>GYSRVL_7_WSPRNG</t>
  </si>
  <si>
    <t>Sonoma CWA 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</si>
  <si>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</si>
  <si>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</si>
  <si>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</si>
  <si>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</si>
  <si>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</si>
  <si>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</si>
  <si>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</si>
  <si>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</si>
  <si>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</si>
  <si>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</si>
  <si>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HATLOS_6_QFUNTS</t>
  </si>
  <si>
    <t>HAT CREEK HYDRO QF UNITS</t>
  </si>
  <si>
    <t>HAYPRS_6_QFUNTS</t>
  </si>
  <si>
    <t>HAYPRESS HYDRO QF UNITS</t>
  </si>
  <si>
    <t>HELMPG_7_UNIT 1</t>
  </si>
  <si>
    <t>HELMS PUMP-GEN UNIT 1</t>
  </si>
  <si>
    <t>HELMPG_7_UNIT 2</t>
  </si>
  <si>
    <t>HELMS PUMP-GEN UNIT 2</t>
  </si>
  <si>
    <t>HELMPG_7_UNIT 3</t>
  </si>
  <si>
    <t>HELMS PUMP-GEN UNIT 3</t>
  </si>
  <si>
    <t>HENRTA_6_UNITA1</t>
  </si>
  <si>
    <t>GWF HENRIETTA PEAKER PLANT UNIT 1</t>
  </si>
  <si>
    <t>HENRTA_6_UNITA2</t>
  </si>
  <si>
    <t>GWF HENRIETTA PEAKER PLANT UNIT 2</t>
  </si>
  <si>
    <t>HICKS_7_GUADLP</t>
  </si>
  <si>
    <t>GAS RECOVERY SYS. (GUADALUPE)</t>
  </si>
  <si>
    <t>HIDSRT_2_UNITS</t>
  </si>
  <si>
    <t>HIGH DESERT POWER PROJECT AGGREGATE</t>
  </si>
  <si>
    <t>HIGGNS_7_QFUNTS</t>
  </si>
  <si>
    <t>HINSON_6_CARBGN</t>
  </si>
  <si>
    <t>BP WILMINGTON CALCINER</t>
  </si>
  <si>
    <t>HINSON_6_LBECH1</t>
  </si>
  <si>
    <t>HINSON_6_LBECH2</t>
  </si>
  <si>
    <t>HINSON_6_LBECH3</t>
  </si>
  <si>
    <t>HINSON_6_LBECH4</t>
  </si>
  <si>
    <t>HINSON_6_SERRGN</t>
  </si>
  <si>
    <t>HIWAY_7_ACANYN</t>
  </si>
  <si>
    <t>GAS RECOVERY(AMERICA CANYON)</t>
  </si>
  <si>
    <t>HMLTBR_6_UNITS</t>
  </si>
  <si>
    <t>HAMILTON BRANCH PH (AGGREGATE)</t>
  </si>
  <si>
    <t>HNTGBH_7_UNIT 1</t>
  </si>
  <si>
    <t>HUNTINGTON BEACH GEN STA. UNIT 1</t>
  </si>
  <si>
    <t>HNTGBH_7_UNIT 2</t>
  </si>
  <si>
    <t>HUNTINGTON BEACH GEN STA. UNIT 2</t>
  </si>
  <si>
    <t>HNTGBH_7_UNIT 3</t>
  </si>
  <si>
    <t>HUNTINGTON BEACH GEN STA. UNIT 3</t>
  </si>
  <si>
    <t>HNTGBH_7_UNIT 4</t>
  </si>
  <si>
    <t>HUNTINGTON BEACH GEN STA. UNIT 4</t>
  </si>
  <si>
    <t>HOLGAT_1_BORAX</t>
  </si>
  <si>
    <t>HOLGAT_1_MOGEN</t>
  </si>
  <si>
    <t>HUMBSB_1_QF</t>
  </si>
  <si>
    <t>SMALL QF AGGREGATION - TRINITY</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</si>
  <si>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</si>
  <si>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</si>
  <si>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</si>
  <si>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</si>
  <si>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</si>
  <si>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</si>
  <si>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</si>
  <si>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</si>
  <si>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</si>
  <si>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</si>
  <si>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</si>
  <si>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</si>
  <si>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INSKIP_2_UNIT</t>
  </si>
  <si>
    <t>INSKIP HYDRO</t>
  </si>
  <si>
    <t>INTTRB_6_UNIT</t>
  </si>
  <si>
    <t>JOHANN_6_QFA1</t>
  </si>
  <si>
    <t>JRWOOD_1_UNIT 1</t>
  </si>
  <si>
    <t>SAN JOAQUIN POWER COMPANY</t>
  </si>
  <si>
    <t>JVENTR_2_QFUNTS</t>
  </si>
  <si>
    <t>KALINA_2_UNIT 1</t>
  </si>
  <si>
    <t>ALTAMONT COGENERATION CORP.</t>
  </si>
  <si>
    <t>KANAKA_1_UNIT</t>
  </si>
  <si>
    <t>KANAKA</t>
  </si>
  <si>
    <t>KEARNY_7_KY1</t>
  </si>
  <si>
    <t>KEARNY GAS TURBINE UNIT 1</t>
  </si>
  <si>
    <t>KEARNY_7_KY2</t>
  </si>
  <si>
    <t>KEARNY GT2 AGGREGATE</t>
  </si>
  <si>
    <t>KEARNY_7_KY3</t>
  </si>
  <si>
    <t>KEARNY GT3 AGGREGATE</t>
  </si>
  <si>
    <t>KEKAWK_6_UNIT</t>
  </si>
  <si>
    <t>STS HYDROPOWER LTD. (KEKAWAKA)</t>
  </si>
  <si>
    <t>KELYRG_6_UNIT</t>
  </si>
  <si>
    <t>KELLY RIDGE HYDRO</t>
  </si>
  <si>
    <t>KERKH1_7_UNIT 1</t>
  </si>
  <si>
    <t>KERKHOFF PH 1 UNIT #1</t>
  </si>
  <si>
    <t>Date of Filing</t>
  </si>
  <si>
    <t>Date and content of original Confidentiality Declaration that covers this filing:______________________</t>
  </si>
  <si>
    <t>Filing type: __Month Ahead __Year Ahead __Revisions w/o extra procurement __Revisions w/extra procurement:   __Local  __System</t>
  </si>
  <si>
    <t>Please check the boxes below as appropriate</t>
  </si>
  <si>
    <t xml:space="preserve">Contact Person for Questions about this Filing </t>
  </si>
  <si>
    <t>Email</t>
  </si>
  <si>
    <t>Email address to receive approval or rejection letter:</t>
  </si>
  <si>
    <t>LSE Capacity Contract Number</t>
  </si>
  <si>
    <t>Commission Ruling or Decision that requires this filing:</t>
  </si>
  <si>
    <t>GEYSERS AIDLIN AGGREGATE</t>
  </si>
  <si>
    <t>ANTELOPE QFS</t>
  </si>
  <si>
    <t>WATSON COGENERATION COMPANY</t>
  </si>
  <si>
    <t>BANKPP_2_NSPIN</t>
  </si>
  <si>
    <t>BARRE QFS</t>
  </si>
  <si>
    <t>GEYSERS BEAR CANYON AGGREGATE</t>
  </si>
  <si>
    <t>BIGCRK_2_EXESWD</t>
  </si>
  <si>
    <t>COSO ENERGY DEVELOPERS (BLM)</t>
  </si>
  <si>
    <t>Feather River Energy Center, Unit #1</t>
  </si>
  <si>
    <t>BAKER STATION ASSOCIATES, LP HYDRO</t>
  </si>
  <si>
    <t>Shiloh I Wind Project</t>
  </si>
  <si>
    <t>BRDSLD_2_SHILO2</t>
  </si>
  <si>
    <t>SHILOH WIND PROJECT 2</t>
  </si>
  <si>
    <t>Wintec Energy, Ltd.</t>
  </si>
  <si>
    <t>COSO Finance Partners (Navy 1)</t>
  </si>
  <si>
    <t>Rancho Penasquitos Hydro Facility</t>
  </si>
  <si>
    <t>CENTER QFS</t>
  </si>
  <si>
    <t>CENTER_2_RHONDO</t>
  </si>
  <si>
    <t>MWD Rio Hondo Hydroelectric Recovery Pla</t>
  </si>
  <si>
    <t>CENTRY_6_PL1X4</t>
  </si>
  <si>
    <t>CHEVRON U.S.A. UNITS 1 &amp; 2 AGGREGATE</t>
  </si>
  <si>
    <t>CHICAGO PARK 1, BEAR RIVER CA</t>
  </si>
  <si>
    <t>CHINO QFS</t>
  </si>
  <si>
    <t>O.L.S. ENERGY COMPANY -- CHINO</t>
  </si>
  <si>
    <t>SIMPSON PAPER</t>
  </si>
  <si>
    <t>OXBOW GEOTHERMAL CORPORATION</t>
  </si>
  <si>
    <t>CONTROL QFS</t>
  </si>
  <si>
    <t>Kumeyaay Wind Farm</t>
  </si>
  <si>
    <t>SANTA CLARA CO-GEN</t>
  </si>
  <si>
    <t>Marina Land Fill Gas</t>
  </si>
  <si>
    <t>DAVIS_7_MNMETH</t>
  </si>
  <si>
    <t>MM Yolo Power LLC</t>
  </si>
  <si>
    <t>DEADCK_1_UNIT</t>
  </si>
  <si>
    <t>DELTA ENERGY CENTER AGGREGATE</t>
  </si>
  <si>
    <t>DEVERS QFS</t>
  </si>
  <si>
    <t>DAI / OILDALE , INC.</t>
  </si>
  <si>
    <t>DOUBLE "C" LIMITED</t>
  </si>
  <si>
    <t>DREWS_6_PL1X4</t>
  </si>
  <si>
    <t>DONALD VON RAESFELD POWER PROJECT</t>
  </si>
  <si>
    <t>EASTWD_7_UNIT</t>
  </si>
  <si>
    <t>EASTWOOD PUMP-GEN</t>
  </si>
  <si>
    <t>EDMONS_2_NSPIN</t>
  </si>
  <si>
    <t>ELLIS QFS</t>
  </si>
  <si>
    <t>ETIWANDA QFS</t>
  </si>
  <si>
    <t>SMALL QF AGGREGATION - LIVERMORE</t>
  </si>
  <si>
    <t>HYPOWER, INC. (FORKS OF BUTTE)</t>
  </si>
  <si>
    <t>SUNRAY ENERGY, INC. - SEGS 1</t>
  </si>
  <si>
    <t>GARNET GREEN POWER PROJECT AGGREGATE</t>
  </si>
  <si>
    <t>GATWAY_2_PL1X3</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</si>
  <si>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</si>
  <si>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</si>
  <si>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</si>
  <si>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</si>
  <si>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</si>
  <si>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</si>
  <si>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</si>
  <si>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</si>
  <si>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</si>
  <si>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</si>
  <si>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</si>
  <si>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</si>
  <si>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GOLETA QFS</t>
  </si>
  <si>
    <t>EXXON COMPANY USA</t>
  </si>
  <si>
    <t>SANTA CRUZ LANDFILL GENERATING PLANT</t>
  </si>
  <si>
    <t>PE - BERKELEY, INC.</t>
  </si>
  <si>
    <t>GEYSERS UNITS 5 &amp; 6 AGGREGATE</t>
  </si>
  <si>
    <t>GEYSERS UNITS 7 &amp; 8 AGGREGATE</t>
  </si>
  <si>
    <t>CITY OF LONG BEACH</t>
  </si>
  <si>
    <t>U.S. BORAX AND CHEMICAL CORPORAT</t>
  </si>
  <si>
    <t>MOJAVE COGENERATION CO. LP</t>
  </si>
  <si>
    <t>Intl Wind Turb Research (Dinosaur Point)</t>
  </si>
  <si>
    <t>JOHANNA QF</t>
  </si>
  <si>
    <t>TRES VAQUEROS WIND QF UNITS</t>
  </si>
  <si>
    <t>PE - KES KINGSBURG,LLC</t>
  </si>
  <si>
    <t>King City Energy Center, Unit #1</t>
  </si>
  <si>
    <t>LUZ SOLAR PARTNERS 3-7 AGGREGATE</t>
  </si>
  <si>
    <t>LUZ SOLAR PARTNERS 8-9 AGGREGATE</t>
  </si>
  <si>
    <t>LACIEN_2_VENICE</t>
  </si>
  <si>
    <t>MWD Venice Hydroelectric Recovery Plant</t>
  </si>
  <si>
    <t>LA FRESA QFS</t>
  </si>
  <si>
    <t>LAGUNA BELL QFS</t>
  </si>
  <si>
    <t>LA PALOMA GENERATING PLANT, UNIT #4</t>
  </si>
  <si>
    <t>Pastoria Energy Facility</t>
  </si>
  <si>
    <t>CARSON COGENERATION COMPANY</t>
  </si>
  <si>
    <t>LIGHTHIPE QFS</t>
  </si>
  <si>
    <t>Lambie Energy Center, Unit #1</t>
  </si>
  <si>
    <t>Creed Energy Center, Unit #1</t>
  </si>
  <si>
    <t>Goose Haven Energy Center, Unit #1</t>
  </si>
  <si>
    <t>Los Medanos Energy Center AGGREGATE</t>
  </si>
  <si>
    <t>ACE COGENERATION</t>
  </si>
  <si>
    <t>MESA QFS</t>
  </si>
  <si>
    <t>Metcalf Energy Center</t>
  </si>
  <si>
    <t>MIRLOM_2_CORONA</t>
  </si>
  <si>
    <t>MWD Corona Hydroelectric Recovery Plant</t>
  </si>
  <si>
    <t>MIRLOM_2_TEMESC</t>
  </si>
  <si>
    <t>MWD Temescal Hydroelectric Recovery Plan</t>
  </si>
  <si>
    <t>CORONA ENERGY PARTNERS LTD.</t>
  </si>
  <si>
    <t>MOJAVE_1_SIPHON</t>
  </si>
  <si>
    <t>MOJAVE SIPHON POWER PLANT</t>
  </si>
  <si>
    <t>MOORPARK QFS</t>
  </si>
  <si>
    <t>OGDEN POWER PACIFIC, INC.(MT LASSEN)</t>
  </si>
  <si>
    <t>OGDEN POWER PACIFIC, INC. (BURNEY)</t>
  </si>
  <si>
    <t>Mountain View Power Project III</t>
  </si>
  <si>
    <t>OCCIDENTAL OF ELK HILLS, INC.</t>
  </si>
  <si>
    <t>COSO POWER DEVELOPER (NAVY II) AGGREGATE</t>
  </si>
  <si>
    <t>NEWARK 1 QF</t>
  </si>
  <si>
    <t>OLINDA_2_COYCRK</t>
  </si>
  <si>
    <t xml:space="preserve">MWD Coyote Creek Hydroelectric Recovery </t>
  </si>
  <si>
    <t>OLINDA QFS</t>
  </si>
  <si>
    <t>OGDEN POWER PACIFIC, INC. (OROVILLE)</t>
  </si>
  <si>
    <t>PADUA QFS</t>
  </si>
  <si>
    <t>Cooperatively Owned Back Up Generator</t>
  </si>
  <si>
    <t>PIT PH 3 UNITS 1, 2 &amp; 3 AGGREGATE</t>
  </si>
  <si>
    <t>PWEST_1_UNIT</t>
  </si>
  <si>
    <t>PACIFIC WEST 1 WIND GENERATION</t>
  </si>
  <si>
    <t>RECTOR QFS</t>
  </si>
  <si>
    <t>RIO HONDO QFS</t>
  </si>
  <si>
    <t>Riverview Energy Center (GP Antioch)</t>
  </si>
  <si>
    <t>Riverside Energy Res. Ctr Unit 1</t>
  </si>
  <si>
    <t>Riverside Energy Res. Ctr Unit 2</t>
  </si>
  <si>
    <t>SPRINGS GENERATION PROJECT AGGREGATE</t>
  </si>
  <si>
    <t>COUNTY OF LOS ANGELES -- PITCHLE</t>
  </si>
  <si>
    <t>SAUGUS QFS</t>
  </si>
  <si>
    <t>SAN BERADINO QFS</t>
  </si>
  <si>
    <t>NORTH AMERICAN ARGUS</t>
  </si>
  <si>
    <t>NORTH AMERICAN WESTEND</t>
  </si>
  <si>
    <t>SEA WEST WIND QF AGGREGATION</t>
  </si>
  <si>
    <t>SUNRAY ENERGY, INC. - SEGS 2</t>
  </si>
  <si>
    <t>SANTA MARIA COGEN</t>
  </si>
  <si>
    <t>RIPON COGENERATION, INC.</t>
  </si>
  <si>
    <t>SONOMA POWER PLANT</t>
  </si>
  <si>
    <t>E.F. OXNARD INCORPORATED</t>
  </si>
  <si>
    <t>PROCTER  AND  GAMBLE OXNARD II</t>
  </si>
  <si>
    <t>SANTA CLARA QFS</t>
  </si>
  <si>
    <t>WILLIAMETTE</t>
  </si>
  <si>
    <t>SPBURN_7_SNOWMT</t>
  </si>
  <si>
    <t>SPRINGVILLE QFS</t>
  </si>
  <si>
    <t>MIDWAY SUNSET COGENERATION PLANT</t>
  </si>
  <si>
    <t>SUTTER POWER PLANT AGGREGATE</t>
  </si>
  <si>
    <t>SYCAMORE COGENNERATION AGGREGATE</t>
  </si>
  <si>
    <t>UKIAH LAKE MENDOCINO HYDRO</t>
  </si>
  <si>
    <t>US WIND POWER#1(WALKER)</t>
  </si>
  <si>
    <t>US WIND POWER#2(PATTERSON)</t>
  </si>
  <si>
    <t>US WIND POWER#4(RALPH)</t>
  </si>
  <si>
    <t>US WIND POWER(RUSSELL)</t>
  </si>
  <si>
    <t>GREEN RIDGE POWER LLC (FRICK)</t>
  </si>
  <si>
    <t>US WIND POWER#3(J.W. RANCH)</t>
  </si>
  <si>
    <t>VALLEY_5_PERRIS</t>
  </si>
  <si>
    <t>MWD Perris Hydroelectric Recovery Plant</t>
  </si>
  <si>
    <t>VALLEY_5_REDMTN</t>
  </si>
  <si>
    <t xml:space="preserve">MWD Red Mountain Hydroelectric Recovery </t>
  </si>
  <si>
    <t>WM Energy, El Sobrante Landfill</t>
  </si>
  <si>
    <t>VESTAL QFS</t>
  </si>
  <si>
    <t>RIO BRAVO JASMIN</t>
  </si>
  <si>
    <t>VICTOR QFS</t>
  </si>
  <si>
    <t>VILLPK_2_VALLYV</t>
  </si>
  <si>
    <t>MWD Valley View Hydroelectric Recovery P</t>
  </si>
  <si>
    <t>VINCENT QFS</t>
  </si>
  <si>
    <t>Oasis Power Plant</t>
  </si>
  <si>
    <t>VISTA QFS</t>
  </si>
  <si>
    <t>L.A. COUNTY SANITATION DISTRICT</t>
  </si>
  <si>
    <t>WEST FORD FLAT AGGREGATE</t>
  </si>
  <si>
    <t>Wishon/San Joaquin  #1-A AGGREGATE</t>
  </si>
  <si>
    <t>BUENA VISTA ENERGY, LLC</t>
  </si>
  <si>
    <t>Wolfskill Energy Center, Unit #1</t>
  </si>
  <si>
    <t>Yuba City Energy Center (Calpine)</t>
  </si>
  <si>
    <t>ZOND WINDSYSTEMS INC.</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</si>
  <si>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</si>
  <si>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</si>
  <si>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</si>
  <si>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Commission ruling or order that mandates this filing:</t>
    </r>
    <r>
      <rPr>
        <sz val="12"/>
        <rFont val="Times New Roman"/>
        <family val="1"/>
      </rPr>
      <t xml:space="preserve">  In general, Commission Decisions D.05-10-042 and D.06-06-064 order LSEs to submit these filings, so please indicate that here.</t>
    </r>
  </si>
  <si>
    <r>
      <t>LSE Capacity Contract Identifier</t>
    </r>
    <r>
      <rPr>
        <sz val="12"/>
        <rFont val="Times New Roman"/>
        <family val="1"/>
      </rPr>
      <t xml:space="preserve"> - The unique identifier used by the LSE to identify the contract in their own internal bookkeeping.  This number is used to track a contract during compliance validation.</t>
    </r>
  </si>
  <si>
    <t>Service Area</t>
  </si>
  <si>
    <t>CEC Adjustment for Plausibility/Migrating load</t>
  </si>
  <si>
    <t>Other PG&amp;E Areas</t>
  </si>
  <si>
    <t>CDWR07_2_GEN</t>
  </si>
  <si>
    <t>CHWCHL_1_BIOMAS</t>
  </si>
  <si>
    <t>Chow II Biomass to Energy</t>
  </si>
  <si>
    <t>DOSMGO_2_NSPIN</t>
  </si>
  <si>
    <t>ELNIDP_6_BIOMAS</t>
  </si>
  <si>
    <t>El Nido Biomass to Energy</t>
  </si>
  <si>
    <t>GARNET_1_WIND</t>
  </si>
  <si>
    <t>GARNET WIND ENERGY CENTER</t>
  </si>
  <si>
    <t>INLDEM_5_UNIT 1</t>
  </si>
  <si>
    <t>INLDEM_5_UNIT 2</t>
  </si>
  <si>
    <t>Inland Empire Energy Center, Unit 2</t>
  </si>
  <si>
    <t>KIRKER_7_KELCYN</t>
  </si>
  <si>
    <t>MIRLOM_7_MWDLKM</t>
  </si>
  <si>
    <t>Lake Mathews Hydroelectric Recovery Plan</t>
  </si>
  <si>
    <t>MRGT_6_MEF2</t>
  </si>
  <si>
    <t>OSO_6_NSPIN</t>
  </si>
  <si>
    <t>OXMTN_6_LNDFIL</t>
  </si>
  <si>
    <t>Ox Mountain Landfill Generating Plant</t>
  </si>
  <si>
    <t>PADUA_6_MWDSDM</t>
  </si>
  <si>
    <t>San Dimas Hydroelectric Recovery Plant</t>
  </si>
  <si>
    <t>PEARBL_2_NSPIN</t>
  </si>
  <si>
    <t>PNCHEG_2_PL1X4</t>
  </si>
  <si>
    <t>PANOCHE ENERGY CENTER (Aggregated)</t>
  </si>
  <si>
    <t>PNCHPP_1_PL1X2</t>
  </si>
  <si>
    <t>STARWOOD POWER - MIDWAY LLC</t>
  </si>
  <si>
    <t>SAUGUS_6_MWDFTH</t>
  </si>
  <si>
    <t>Foothill Hydroelectric Recovery Plant</t>
  </si>
  <si>
    <t>VILLPK_6_MWDYOR</t>
  </si>
  <si>
    <t>Yorba Linda Hydroelectric Recovery Plant</t>
  </si>
  <si>
    <t>WHEATL_6_LNDFIL</t>
  </si>
  <si>
    <t>G2 ENERGY, OSTROM ROAD LLC</t>
  </si>
  <si>
    <t xml:space="preserve">CEC Peak Estimate for Comparison </t>
  </si>
  <si>
    <t>LSE Capacity Contract Identifier</t>
  </si>
  <si>
    <t xml:space="preserve">Scheduling Resource ID </t>
  </si>
  <si>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</si>
  <si>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r>
      <t>Scheduling Resource ID</t>
    </r>
    <r>
      <rPr>
        <sz val="12"/>
        <rFont val="Times New Roman"/>
        <family val="1"/>
      </rPr>
      <t xml:space="preserve"> – The CAISO-assigned Scheduling Resource ID for this resource, either aggregate or unit specific.  Please select the Scheduling Resource ID from the in-cell dropdown menu.  The dropdown menu is linked to the updated NQC list that is included in this template.  </t>
    </r>
  </si>
  <si>
    <t>BLYTHE_1_SOLAR1</t>
  </si>
  <si>
    <t>Blythe Solar 1 Project</t>
  </si>
  <si>
    <t>CHINO_2_SOLAR</t>
  </si>
  <si>
    <t>Chino RT Solar 1</t>
  </si>
  <si>
    <t>ELCAJN_6_LM6K</t>
  </si>
  <si>
    <t>ETIWND_2_SOLAR</t>
  </si>
  <si>
    <t>FONTANA RT SOLAR</t>
  </si>
  <si>
    <t>FLOWD1_6_ALTPP1</t>
  </si>
  <si>
    <t>ALTAMONT POWER LLC (PARTNERS 1)</t>
  </si>
  <si>
    <t>JAKVAL_2_IONE</t>
  </si>
  <si>
    <t>JACKSON VALLEY ENERG PTNRS (IONE)</t>
  </si>
  <si>
    <t>LAPAC_6_UNIT</t>
  </si>
  <si>
    <t>LOUISIANA PACIFIC SAMOA</t>
  </si>
  <si>
    <t>LAWRNC_7_SUNYVL</t>
  </si>
  <si>
    <t>City of Sunnyvale Unit 1 and 2</t>
  </si>
  <si>
    <t>MILBRA_1_QF</t>
  </si>
  <si>
    <t>SMALL QF AGGREGATION - DAILY CITY</t>
  </si>
  <si>
    <t>OMAR_2_UNIT 1</t>
  </si>
  <si>
    <t>OMAR_2_UNIT 2</t>
  </si>
  <si>
    <t>OMAR_2_UNIT 3</t>
  </si>
  <si>
    <t>OMAR_2_UNIT 4</t>
  </si>
  <si>
    <t>OTMESA_2_PL1X3</t>
  </si>
  <si>
    <t>PLSNTG_7_LNCLND</t>
  </si>
  <si>
    <t>Lincoln Landfill Power Plant</t>
  </si>
  <si>
    <t>RHONDO_6_PUENTE</t>
  </si>
  <si>
    <t>Puente Hills GTE Facility Phase II</t>
  </si>
  <si>
    <t>SPIFBD_1_PL1X2</t>
  </si>
  <si>
    <t>TENGEN_2_PL1X2</t>
  </si>
  <si>
    <t>Berry Petroleum Placerita</t>
  </si>
  <si>
    <t>USWNDR_2_SMUD</t>
  </si>
  <si>
    <t>SOLANO WIND FARM</t>
  </si>
  <si>
    <t>Full NQC value of Resource</t>
  </si>
  <si>
    <t>Worksheet II.  Additional Local Resource List</t>
  </si>
  <si>
    <t>II. Physical Resources in ISO Control Area procured but not committed to CAISO for RA</t>
  </si>
  <si>
    <t>The Summary Tab of the Local RA template is now entirely automated.  The LSE is not to fill in any information.  Once the LSE has input its resource information into the supporting Physical Resource tab, the Summary Tab will automatically evaluate an LSE’s compliance. Although the LSE Allocations, ID and Area, and Summary tabs are locked, LSEs may unlock them with the following password "1". This is to prevent accidental overwriting of key formulas.  Please continue to demonstrate caution with these formulas, as simple errors can change the appearance of compliance results.</t>
  </si>
  <si>
    <t>F. Worksheet on Additional Local Resources List</t>
  </si>
  <si>
    <t>C. Instructions for the LSE Allocations and ID and Local Area Tabs</t>
  </si>
  <si>
    <r>
      <t>D.</t>
    </r>
    <r>
      <rPr>
        <b/>
        <i/>
        <sz val="7"/>
        <rFont val="Times New Roman"/>
        <family val="1"/>
      </rPr>
      <t> </t>
    </r>
    <r>
      <rPr>
        <b/>
        <i/>
        <sz val="14"/>
        <rFont val="Arial"/>
        <family val="2"/>
      </rPr>
      <t xml:space="preserve">Instructions for the Summary Tab </t>
    </r>
  </si>
  <si>
    <r>
      <t>E.</t>
    </r>
    <r>
      <rPr>
        <b/>
        <i/>
        <sz val="7"/>
        <rFont val="Times New Roman"/>
        <family val="1"/>
      </rPr>
      <t> </t>
    </r>
    <r>
      <rPr>
        <b/>
        <i/>
        <sz val="14"/>
        <rFont val="Arial"/>
        <family val="2"/>
      </rPr>
      <t>Instructions for the Physical Resource Reporting Worksheet</t>
    </r>
  </si>
  <si>
    <t xml:space="preserve">In accordance with D.10-06-036 LSEs no longer have to show on the Physical Resource tab all local units under their control.  Instead LSE must show all local RA resources under their control. Any additional local resources under their control  (via ownership or contract) that are not listed as RA resources and committed to the CAISO up to their full NQC in the year-ahead local filing must be shown on the "Additional Local Resource list" tab.  </t>
  </si>
  <si>
    <t xml:space="preserve">The LSE Allocation spreadsheet is locked and the LSE is not able to change the information.  The LSE received their LSE specific Local RA obligation in a spreadsheet via email with Secure FTP on July 30, 2010.  Data is drawn from this spreadsheet to other parts of the template, and the LSE no longer needs to manually input values.  For purposes of Local RA, LSEs will only receive Local RA  obligations.  RMR, CAM, and Local DR allocations were all debited from total Local RA obligations before being split to LSEs, this the Local RA obligations LSEs received on July 30 were already net of DR, RMR, and CAM allocations for the Local Areas.  Upon receipt of RMR information on October 1, Energy Division staff will resend  Local RA obligations to LSEs, again net of RMR, DR, and CAM credit.  </t>
  </si>
  <si>
    <t>Fresno Peaker AG PL3N5 ICE5</t>
  </si>
  <si>
    <t>Fresno Cogen</t>
  </si>
  <si>
    <t>KERNFT_1_UNITS</t>
  </si>
  <si>
    <t>KERN FRONT LIMITED</t>
  </si>
  <si>
    <t>KERNRG_1_UNITS</t>
  </si>
  <si>
    <t>KERN RIVER HYDRO UNITS 1-4 AGGREGATE</t>
  </si>
  <si>
    <t>KERN CANYON</t>
  </si>
  <si>
    <t>SMALL QF AGGREGATION - FRESNO</t>
  </si>
  <si>
    <t>PACIFIC LUMBER (HUMBOLDT)</t>
  </si>
  <si>
    <t>ONTARIO/SIERRA HYDRO PSP</t>
  </si>
  <si>
    <t>RIO BRAVO FRESNO</t>
  </si>
  <si>
    <t>SIERRA_1_UNITS</t>
  </si>
  <si>
    <t>HIGH SIERRA LIMITED</t>
  </si>
  <si>
    <t>SIERRA PACIFIC IND. (BURNEY)</t>
  </si>
  <si>
    <t>SIERRA PACIFIC IND. (LINCOLN)</t>
  </si>
  <si>
    <t>SIERRA PACIFIC IND. (ANDERSON)</t>
  </si>
  <si>
    <t>SIERRA PACIFIC IND. (SONORA)</t>
  </si>
  <si>
    <t>SIERRA PACIFIC IND. (QUINCY)</t>
  </si>
  <si>
    <t>RIO BRAVO FRESNO (AKA ULTRAPOWER)</t>
  </si>
  <si>
    <t>VEDDER_1_SEKERN</t>
  </si>
  <si>
    <t>TEXACO EXPLORATION &amp; PROD (SE KERN RIVER</t>
  </si>
  <si>
    <t>VESTAL_2_KERN</t>
  </si>
  <si>
    <t>KERN RIVER PH 3 UNITS 1 &amp; 2 AGGREGATE</t>
  </si>
  <si>
    <t>SIERRA POWER CORPORATION</t>
  </si>
  <si>
    <t xml:space="preserve">In accordance with D.10-06-036 LSEs no longer have to show on the Physical Resource tab all local units under their control.  Instead the LSE may show the resources in excess of that which the LSE needs to commit for Local RA on the Addnl Local Resource List.  Those resources committed in the Preliminary Local RA Filing are expected to be committed as RA in the Year Ahead RA Filing but those on the Addnl Local Resource List are not committed, thus they may be committed later or never at all. Any additional local resources under their control  (via ownership or contract) that are not listed as RA resources and committed to the CAISO up to their full NQC in the year-ahead local filing must be shown on the "Additional Local Resource list" tab.  </t>
  </si>
  <si>
    <r>
      <t xml:space="preserve">Min. Hours </t>
    </r>
    <r>
      <rPr>
        <sz val="12"/>
        <rFont val="Times New Roman"/>
        <family val="1"/>
      </rPr>
      <t>- The minimum number of hours in the RA filing month that the RA resource is contractually or physically available and capable of operating at its Qualifying Capacity during peak load hours to meet the LSE’s RAR obligation.  For contracts with unrestricted availability, please do not enter '720' or '744'.  Please enter "all".  This column is for informational purposes only, and does not affect compliance.</t>
    </r>
  </si>
  <si>
    <r>
      <t>Local Area:</t>
    </r>
    <r>
      <rPr>
        <sz val="12"/>
        <rFont val="Times New Roman"/>
        <family val="1"/>
      </rPr>
      <t xml:space="preserve"> Please do not enter any information into this column, as this column is automatically prepopulated when the LSE selects the Scheduling Resource ID from the drop down list in Column B.  This represents the location of the generator in Local RAR Area from CAISO Local Units list. </t>
    </r>
  </si>
  <si>
    <t>In accordance with D.10-06-036 LSEs are no longer obligated to list all local resources under their control in their RA filing.  Instead LSE are to submit a list of all local resources they control (via ownership or contract) that are not listed as RA resources and committed to the CAISO up to their full NQC in the year-ahead local filing. This "Additional Local Resource list" must be sent to the CPUC, CAISO, and CEC.  LSEs are now able to commit resources from there additional local resource list as RA resources in order to meet residual collective local deficiencies identified by CAISO.</t>
  </si>
  <si>
    <r>
      <t xml:space="preserve">Zonal Location: </t>
    </r>
    <r>
      <rPr>
        <sz val="12"/>
        <rFont val="Times New Roman"/>
        <family val="1"/>
      </rPr>
      <t xml:space="preserve"> This is populated automatically when a Scheduling Resource ID is selected from the drop down list in the Scheduling Resource ID Column C.  If the LSE cuts and pastes a large array of cells, the LSE must ensure that Local Area and Zonal Location information is still correct.  The column will list all Local Areas as well as "North" and "South" to indicate Zonal Location.</t>
    </r>
  </si>
  <si>
    <t>BUCKBL_2_PL1X3</t>
  </si>
  <si>
    <t>OGROVE_6_PL1X2</t>
  </si>
  <si>
    <t>VACADX_1_SOLAR</t>
  </si>
  <si>
    <t xml:space="preserve"> </t>
  </si>
  <si>
    <t>Final Load Forecast for RA Compliance</t>
  </si>
  <si>
    <t>Summary Table 4, Total Claimed Resource Adequacy Capacity in Bay Local Area (MW)</t>
  </si>
  <si>
    <t>Summary Table 5, Total Claimed Resource Adequacy Capacity in Other PG&amp;E Local Areas (MW)</t>
  </si>
  <si>
    <t>Capacity Effective Start Date (mm/dd/yyyy)</t>
  </si>
  <si>
    <t>Capacity Effective End Date (mm/dd/yyyy)</t>
  </si>
  <si>
    <t>Jan. MW not commited as RA Capacity</t>
  </si>
  <si>
    <t>Feb. MW not commited as RA Capacity</t>
  </si>
  <si>
    <t>Mar. MW not commited as RA Capacity</t>
  </si>
  <si>
    <t>Apr. MW not commited as RA Capacity</t>
  </si>
  <si>
    <t>May MW not commited as RA Capacity</t>
  </si>
  <si>
    <t>Jun. MW not commited as RA Capacity</t>
  </si>
  <si>
    <t>Jul. MW not commited as RA Capacity</t>
  </si>
  <si>
    <t>Aug. MW not commited as RA Capacity</t>
  </si>
  <si>
    <t>Sep. MW not commited as RA Capacity</t>
  </si>
  <si>
    <t>Oct. MW not commited as RA Capacity</t>
  </si>
  <si>
    <t>Nov. MW not commited as RA Capacity</t>
  </si>
  <si>
    <t>Dec. MW not commited as RA Capacity</t>
  </si>
  <si>
    <t>Peak Demand for Month of Calendar 2012 (MW)</t>
  </si>
  <si>
    <t xml:space="preserve">Table 1: Results of Energy Commission Review and Adjustment to the 2012 Year-Ahead Load Forecast of </t>
  </si>
  <si>
    <t>The Local RA Template is designed to assure that each Load Serving Entity (“LSE”) owns or contracts for sufficient capacity to meet its Local Resource Adequacy obligation (Local RA).  Each LSE must use this template to submit a Preliminary Local RA filing and a Final 2012 Local RA Filing, both to be completed and submitted in the form and schedule described in the 2012 RA Guide.  Please consult the RA Filing Guide for more detail regarding 2012 implementation, as some things have changed.</t>
  </si>
  <si>
    <t xml:space="preserve">For the purposes of this filing, figures are to be input to the one-hundredth level of precision. Please enter all figures to two decimal places. The Preliminary and Final Local RA showing must include all RA units the LSE procures that are designated in any of the Local Areas or that are on the list of units that are provisionally offered RMR contracts for 2012; please do not restrict entries to units the LSE will count towards their own Local RA obligation.  </t>
  </si>
  <si>
    <t>RA Compliance Period Covered by this Filing - 2012 Local RA</t>
  </si>
  <si>
    <t xml:space="preserve">No load migration adjustments will be made between the issuance of LSE Allocations for 2012 compliance year that are included in this template and the 2012 Final System and Local RA Filing.  </t>
  </si>
  <si>
    <t>The information for the ID and Local Area tab is taken from the Final CAISO NQC list for 2012 compliance year.  That list is now published on the CPUC website at this link: http://www.cpuc.ca.gov/PUC/energy/Procurement/RA/ra_compliance_materials.htm  This list contains resources that are able to provide NQC as of the date this template is sent to the LSE.  In between the date this template is sent to the LSE and the date of submission of the LSE's RA filing, new resources may reach COD and be available to provide RA capacity.  Their addition to the NQC list is made possible by three rows at the bottom of the ID and Local Area list that are currently left blank.  The LSE may enter information into those blank rows, or add rows in between these blank rows, in order to add new resources to the list.  The LSE is to add the new Scheduling Resource ID and the applicable Zonal RA Designation (South, North). This information is to be entered into the appropriate columns.  If this information is entered correctly, the LSE will be able to select the Scheduling Resource ID of the new unit, and the appropriate Local RA designation will populate the Local column.  Resources that reach COD and are added to the list by the LSE after a periodic update will be added at the next update.</t>
  </si>
  <si>
    <t xml:space="preserve">Do not enter data into the gray shaded areas, since the sheet automatically sums each particular resource category and transfers the information to this Summary worksheet. If it is necessary to include more rows of data in any one worksheet, then make sure the spreadsheet properly creates the subtotal and that it transfers to the Summary Tables 1-5.  The Preliminary and Final Local RAR showings must include all RA units the LSE procures that are designated in any of the Local Areas or that are on the list of units that were provisionally offered RMR contracts for 2012; please do not restrict entries to units the LSE will count towards their own Local RAR.  </t>
  </si>
  <si>
    <t xml:space="preserve">Scheduling Resource ID – The CAISO-assigned Scheduling Resource ID for this resource, either aggregate or unit specific.  The LSE is to select the appropriate Resource ID from the drop down list that is linked to the ID and Area spreadsheet.  The ID and Area tab is based on the CAISO's  2012 NQC list.  </t>
  </si>
  <si>
    <t>Capacity Effective Start Date –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2012 and last through December 31 2012 start 1/1/2012.</t>
  </si>
  <si>
    <t>Capacity Effective End Date –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2012 and last through December 31 2012 end on 12/31/2012, not just the last day of the month.  Even if capacity levels change per month, please do not just list the last day of the current RA month.</t>
  </si>
  <si>
    <t>Full NQC value of Resource: The full NQC of the resource, as listed by the Final 2012 NQC list posted to the CPUC website</t>
  </si>
  <si>
    <t>2012 Local RA</t>
  </si>
  <si>
    <r>
      <t xml:space="preserve">MW not committed as RA Capacity - </t>
    </r>
    <r>
      <rPr>
        <sz val="12"/>
        <rFont val="Times New Roman"/>
        <family val="1"/>
      </rPr>
      <t xml:space="preserve">For each month please enter the  amount of MW, for that particular resource, that are not listed as a RA resource or committed to the CAISO up to the full NQC in the year-ahead local filing. </t>
    </r>
  </si>
  <si>
    <t xml:space="preserve">LCR Area </t>
  </si>
  <si>
    <t>ALTA4A_2_CPCW1</t>
  </si>
  <si>
    <t>Alta Wind I, LLC</t>
  </si>
  <si>
    <t>ALTA4B_2_CPCW2</t>
  </si>
  <si>
    <t>Alta Wind II, LLC</t>
  </si>
  <si>
    <t>ALTA4B_2_CPCW3</t>
  </si>
  <si>
    <t>Alta Wind III, LLC</t>
  </si>
  <si>
    <t>ALTA3A_2_CPCE4</t>
  </si>
  <si>
    <t>Alta Wind IV, LLC</t>
  </si>
  <si>
    <t>ALTA3A_2_CPCE5</t>
  </si>
  <si>
    <t>Alta Wind V, LLC</t>
  </si>
  <si>
    <t>ANAHM_2_CANYN3</t>
  </si>
  <si>
    <t>Canyon Power Project Unit 3</t>
  </si>
  <si>
    <t>ANAHM_2_CANYN4</t>
  </si>
  <si>
    <t>Canyon Power Project Unit 4</t>
  </si>
  <si>
    <t>Barre Peaker</t>
  </si>
  <si>
    <t>BLULKE_6_BLUELK</t>
  </si>
  <si>
    <t>Blue Lake Power</t>
  </si>
  <si>
    <t>BRDSLD_2_MTZUMA</t>
  </si>
  <si>
    <t>FPL Energy Montezuma Wind</t>
  </si>
  <si>
    <t>Blythe Energy Center</t>
  </si>
  <si>
    <t>Center Peaker</t>
  </si>
  <si>
    <t>CHILLS_1_SYCENG</t>
  </si>
  <si>
    <t>COLUSA_2_PL1X3</t>
  </si>
  <si>
    <t>Colusa Generating Station</t>
  </si>
  <si>
    <t>COPMTN_2_SOLAR1</t>
  </si>
  <si>
    <t>Copper Mountain Solar 1 Pseudo Tie Pilot</t>
  </si>
  <si>
    <t>El Cajon Energy Center</t>
  </si>
  <si>
    <t>Grapeland Peaker</t>
  </si>
  <si>
    <t>HATLOS_6_LSCRK</t>
  </si>
  <si>
    <t>Lost Creek 1 &amp; 2 Hydro Conversion</t>
  </si>
  <si>
    <t>HATRDG_2_WIND</t>
  </si>
  <si>
    <t>Hatchet Ridge Wind Farm</t>
  </si>
  <si>
    <t>HUMBPP_1_UNITS3</t>
  </si>
  <si>
    <t>Humboldt Bay Generating Station 3</t>
  </si>
  <si>
    <t>HUMBPP_6_UNITS1</t>
  </si>
  <si>
    <t>Humboldt Bay Generating Station 1</t>
  </si>
  <si>
    <t>HUMBPP_6_UNITS2</t>
  </si>
  <si>
    <t>Humboldt Bay Generating Station 2</t>
  </si>
  <si>
    <t>Inland Empire Energy Center, Unit 1</t>
  </si>
  <si>
    <t>KELLER CANYON LANDFILL GEN FACILICITY</t>
  </si>
  <si>
    <t>MARTIN_1_SUNSET</t>
  </si>
  <si>
    <t>Sunset Reservoir - North Basin</t>
  </si>
  <si>
    <t>Big Valley Power</t>
  </si>
  <si>
    <t>MENBIO_6_RENEW1</t>
  </si>
  <si>
    <t>CalRENEW - 1(A)</t>
  </si>
  <si>
    <t>Mira Loma Peaker</t>
  </si>
  <si>
    <t>MOORPK_2_CALABS</t>
  </si>
  <si>
    <t>Calabasas Gas-to-Energy Facility</t>
  </si>
  <si>
    <t>Miramar Energy Facility II</t>
  </si>
  <si>
    <t>Orange Grove Energy Center</t>
  </si>
  <si>
    <t>KERN RIVER COGENERATION CO. UNIT 1</t>
  </si>
  <si>
    <t>KERN RIVER COGENERATION CO. UNIT 2</t>
  </si>
  <si>
    <t>KERN RIVER COGENERATION CO. UNIT 3</t>
  </si>
  <si>
    <t>KERN RIVER COGENERATION CO. UNIT 4</t>
  </si>
  <si>
    <t>OTAY MESA ENERGY CENTER</t>
  </si>
  <si>
    <t>RVSIDE_2_RERCU3</t>
  </si>
  <si>
    <t>Riverside Energy Res. Ctr Unit 3</t>
  </si>
  <si>
    <t>RVSIDE_2_RERCU4</t>
  </si>
  <si>
    <t>Riverside Energy Res. Ctr Unit 4</t>
  </si>
  <si>
    <t>GEYSERS CALISTOGA AGGREGATE</t>
  </si>
  <si>
    <t>SAUGUS_2_TOLAND</t>
  </si>
  <si>
    <t>Toland Landfill gas to Energy Project</t>
  </si>
  <si>
    <t>SAUGUS_7_CHIQCN</t>
  </si>
  <si>
    <t>Chiquita Canyon Landfill Fac</t>
  </si>
  <si>
    <t>SISQUC_1_SMARIA</t>
  </si>
  <si>
    <t>Santa Maria II LFG Power Plant</t>
  </si>
  <si>
    <t xml:space="preserve">SMRCOS_6_LNDFIL </t>
  </si>
  <si>
    <t>Vaca-Dixon Solar Station</t>
  </si>
  <si>
    <t>CAISO Public Document                8/9/2011</t>
  </si>
  <si>
    <t>SES</t>
  </si>
  <si>
    <t>Table 3 - Other Allocations (MW)</t>
  </si>
  <si>
    <t>Table 2: 2012 Demand Response Resources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</si>
</sst>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0.0"/>
    <numFmt numFmtId="167" formatCode="0.000"/>
    <numFmt numFmtId="168" formatCode="0.0000"/>
    <numFmt numFmtId="169" formatCode="0.000%"/>
    <numFmt numFmtId="170" formatCode="_(* #,##0_);_(* \(#,##0\);_(* &quot;-&quot;??_);_(@_)"/>
    <numFmt numFmtId="171" formatCode="_(* #,##0.000_);_(* \(#,##0.000\);_(* &quot;-&quot;??_);_(@_)"/>
    <numFmt numFmtId="172" formatCode="m/d/yyyy;@"/>
    <numFmt numFmtId="173" formatCode="[$-409]dddd\,\ mmmm\ dd\,\ yyyy"/>
    <numFmt numFmtId="174" formatCode="mmm\-yyyy"/>
  </numFmts>
  <fonts count="61">
    <font>
      <sz val="10"/>
      <name val="Arial"/>
      <family val="0"/>
    </font>
    <font>
      <sz val="11"/>
      <color indexed="8"/>
      <name val="Calibri"/>
      <family val="2"/>
    </font>
    <font>
      <b/>
      <sz val="14"/>
      <name val="Arial"/>
      <family val="2"/>
    </font>
    <font>
      <b/>
      <sz val="10"/>
      <name val="Arial"/>
      <family val="2"/>
    </font>
    <font>
      <sz val="8"/>
      <name val="Arial"/>
      <family val="2"/>
    </font>
    <font>
      <b/>
      <sz val="12"/>
      <name val="Arial"/>
      <family val="2"/>
    </font>
    <font>
      <sz val="8"/>
      <color indexed="8"/>
      <name val="Arial"/>
      <family val="2"/>
    </font>
    <font>
      <sz val="12"/>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val="single"/>
      <sz val="12"/>
      <name val="Times New Roman"/>
      <family val="1"/>
    </font>
    <font>
      <sz val="10"/>
      <color indexed="10"/>
      <name val="Arial"/>
      <family val="2"/>
    </font>
    <font>
      <sz val="9"/>
      <name val="Arial"/>
      <family val="2"/>
    </font>
    <font>
      <sz val="10"/>
      <color indexed="12"/>
      <name val="Arial"/>
      <family val="2"/>
    </font>
    <font>
      <b/>
      <sz val="10"/>
      <color indexed="12"/>
      <name val="Arial"/>
      <family val="2"/>
    </font>
    <font>
      <sz val="14"/>
      <name val="Arial"/>
      <family val="2"/>
    </font>
    <font>
      <b/>
      <i/>
      <sz val="12"/>
      <name val="Arial"/>
      <family val="2"/>
    </font>
    <font>
      <i/>
      <u val="single"/>
      <sz val="12"/>
      <name val="Times New Roman"/>
      <family val="1"/>
    </font>
    <font>
      <i/>
      <u val="single"/>
      <sz val="14"/>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65"/>
        <bgColor indexed="64"/>
      </patternFill>
    </fill>
    <fill>
      <patternFill patternType="solid">
        <fgColor indexed="4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medium"/>
    </border>
    <border>
      <left/>
      <right/>
      <top/>
      <bottom style="medium"/>
    </border>
    <border>
      <left style="medium"/>
      <right style="medium"/>
      <top style="medium"/>
      <bottom style="medium"/>
    </border>
    <border>
      <left style="thin"/>
      <right/>
      <top/>
      <bottom style="thin"/>
    </border>
    <border>
      <left style="thin"/>
      <right style="thin"/>
      <top/>
      <bottom style="thin"/>
    </border>
    <border>
      <left/>
      <right/>
      <top style="medium"/>
      <bottom style="medium"/>
    </border>
    <border>
      <left style="medium"/>
      <right style="medium"/>
      <top style="medium"/>
      <bottom/>
    </border>
    <border>
      <left/>
      <right style="medium"/>
      <top style="medium"/>
      <bottom/>
    </border>
    <border>
      <left/>
      <right/>
      <top style="thin"/>
      <bottom/>
    </border>
    <border>
      <left style="thin"/>
      <right style="medium"/>
      <top style="thin"/>
      <bottom style="thin"/>
    </border>
    <border>
      <left style="thin"/>
      <right style="thin"/>
      <top/>
      <bottom style="medium"/>
    </border>
    <border>
      <left style="medium"/>
      <right/>
      <top/>
      <bottom/>
    </border>
    <border>
      <left/>
      <right style="medium"/>
      <top/>
      <bottom/>
    </border>
    <border>
      <left style="thick"/>
      <right style="thick"/>
      <top style="thick"/>
      <bottom style="thick"/>
    </border>
    <border>
      <left/>
      <right style="thin"/>
      <top/>
      <bottom/>
    </border>
    <border>
      <left style="thin"/>
      <right/>
      <top/>
      <bottom/>
    </border>
    <border>
      <left/>
      <right style="medium"/>
      <top style="medium"/>
      <bottom style="medium"/>
    </border>
    <border>
      <left style="medium"/>
      <right/>
      <top style="medium"/>
      <bottom style="medium"/>
    </border>
    <border>
      <left>
        <color indexed="63"/>
      </left>
      <right style="thin"/>
      <top style="thin"/>
      <bottom>
        <color indexed="63"/>
      </bottom>
    </border>
    <border>
      <left style="thin"/>
      <right style="thin"/>
      <top style="thin"/>
      <bottom/>
    </border>
    <border>
      <left style="medium"/>
      <right style="thin"/>
      <top style="medium"/>
      <bottom style="medium"/>
    </border>
    <border>
      <left style="thin"/>
      <right/>
      <top style="medium"/>
      <bottom style="medium"/>
    </border>
    <border>
      <left style="thick"/>
      <right/>
      <top style="thick"/>
      <bottom style="thick"/>
    </border>
    <border>
      <left/>
      <right style="thick"/>
      <top style="thick"/>
      <bottom style="thick"/>
    </border>
    <border>
      <left/>
      <right/>
      <top style="thick"/>
      <bottom style="thick"/>
    </border>
    <border>
      <left style="thin"/>
      <right style="thin"/>
      <top style="medium"/>
      <bottom style="mediu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5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75">
    <xf numFmtId="0" fontId="0" fillId="0" borderId="0" xfId="0" applyAlignment="1">
      <alignment/>
    </xf>
    <xf numFmtId="0" fontId="0" fillId="0" borderId="0" xfId="0"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xf>
    <xf numFmtId="0" fontId="3" fillId="0" borderId="0" xfId="0" applyFont="1" applyFill="1" applyBorder="1" applyAlignment="1">
      <alignment horizontal="left"/>
    </xf>
    <xf numFmtId="0" fontId="3" fillId="0" borderId="0" xfId="0" applyFont="1" applyFill="1" applyBorder="1" applyAlignment="1">
      <alignment horizontal="left" wrapText="1"/>
    </xf>
    <xf numFmtId="0" fontId="5" fillId="0" borderId="0" xfId="0" applyFont="1" applyFill="1" applyBorder="1" applyAlignment="1">
      <alignment/>
    </xf>
    <xf numFmtId="0" fontId="0" fillId="0" borderId="0" xfId="0" applyFill="1" applyBorder="1" applyAlignment="1">
      <alignment horizontal="right"/>
    </xf>
    <xf numFmtId="0" fontId="3" fillId="0" borderId="0" xfId="0" applyFont="1" applyFill="1" applyBorder="1" applyAlignment="1">
      <alignment horizontal="right"/>
    </xf>
    <xf numFmtId="0" fontId="5" fillId="0" borderId="0" xfId="0" applyFont="1" applyAlignment="1">
      <alignment/>
    </xf>
    <xf numFmtId="0" fontId="0" fillId="0" borderId="0" xfId="0" applyAlignment="1">
      <alignment horizontal="center"/>
    </xf>
    <xf numFmtId="0" fontId="3" fillId="0" borderId="0" xfId="0" applyFont="1" applyAlignment="1">
      <alignment horizontal="center" wrapText="1"/>
    </xf>
    <xf numFmtId="0" fontId="3" fillId="0" borderId="10" xfId="0" applyFont="1" applyBorder="1" applyAlignment="1">
      <alignment horizontal="center" wrapText="1"/>
    </xf>
    <xf numFmtId="0" fontId="0" fillId="0" borderId="10" xfId="0" applyFill="1" applyBorder="1" applyAlignment="1">
      <alignment horizontal="right"/>
    </xf>
    <xf numFmtId="0" fontId="14" fillId="0" borderId="0" xfId="0" applyFont="1" applyAlignment="1">
      <alignment horizontal="center"/>
    </xf>
    <xf numFmtId="0" fontId="7" fillId="0" borderId="0" xfId="0" applyFont="1" applyAlignment="1">
      <alignment/>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3" fillId="0" borderId="0" xfId="0" applyFont="1" applyFill="1" applyBorder="1" applyAlignment="1">
      <alignment horizontal="right" vertical="center"/>
    </xf>
    <xf numFmtId="0" fontId="3" fillId="0" borderId="0" xfId="0" applyFont="1" applyAlignment="1">
      <alignment horizontal="left"/>
    </xf>
    <xf numFmtId="0" fontId="3" fillId="33" borderId="12" xfId="0" applyFont="1" applyFill="1" applyBorder="1" applyAlignment="1">
      <alignment horizontal="center" wrapText="1"/>
    </xf>
    <xf numFmtId="0" fontId="3" fillId="33" borderId="10" xfId="0" applyFont="1" applyFill="1" applyBorder="1" applyAlignment="1">
      <alignment horizontal="center" wrapText="1"/>
    </xf>
    <xf numFmtId="0" fontId="3" fillId="33" borderId="11" xfId="0" applyFont="1" applyFill="1" applyBorder="1" applyAlignment="1">
      <alignment horizontal="center" wrapText="1"/>
    </xf>
    <xf numFmtId="2" fontId="3" fillId="33" borderId="10" xfId="0" applyNumberFormat="1" applyFont="1" applyFill="1" applyBorder="1" applyAlignment="1">
      <alignment horizontal="center" wrapText="1"/>
    </xf>
    <xf numFmtId="0" fontId="0" fillId="0" borderId="12" xfId="0" applyBorder="1" applyAlignment="1" applyProtection="1">
      <alignment horizontal="center"/>
      <protection locked="0"/>
    </xf>
    <xf numFmtId="0" fontId="16" fillId="0" borderId="10" xfId="0" applyFont="1" applyBorder="1" applyAlignment="1" applyProtection="1">
      <alignment horizontal="left"/>
      <protection locked="0"/>
    </xf>
    <xf numFmtId="2" fontId="0" fillId="0" borderId="10" xfId="0" applyNumberFormat="1" applyBorder="1" applyAlignment="1" applyProtection="1">
      <alignment horizontal="center"/>
      <protection locked="0"/>
    </xf>
    <xf numFmtId="2" fontId="0" fillId="0" borderId="11"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Alignment="1" applyProtection="1">
      <alignment/>
      <protection/>
    </xf>
    <xf numFmtId="0" fontId="7" fillId="0" borderId="0" xfId="0" applyFont="1" applyAlignment="1" applyProtection="1">
      <alignment/>
      <protection/>
    </xf>
    <xf numFmtId="0" fontId="5" fillId="0" borderId="0" xfId="0" applyFont="1" applyAlignment="1" applyProtection="1">
      <alignment/>
      <protection/>
    </xf>
    <xf numFmtId="0" fontId="7" fillId="0" borderId="0" xfId="0" applyFont="1" applyAlignment="1" applyProtection="1">
      <alignment wrapText="1"/>
      <protection/>
    </xf>
    <xf numFmtId="0" fontId="7" fillId="0" borderId="0" xfId="0" applyFont="1" applyFill="1" applyAlignment="1" applyProtection="1">
      <alignment/>
      <protection/>
    </xf>
    <xf numFmtId="0" fontId="0" fillId="0" borderId="0" xfId="0" applyFill="1" applyAlignment="1" applyProtection="1">
      <alignment/>
      <protection/>
    </xf>
    <xf numFmtId="0" fontId="5" fillId="0" borderId="0" xfId="0" applyFont="1" applyAlignment="1" applyProtection="1">
      <alignment wrapText="1"/>
      <protection/>
    </xf>
    <xf numFmtId="0" fontId="5" fillId="0" borderId="0" xfId="0" applyFont="1" applyFill="1" applyAlignment="1" applyProtection="1">
      <alignment/>
      <protection/>
    </xf>
    <xf numFmtId="168" fontId="5" fillId="0" borderId="13" xfId="0" applyNumberFormat="1" applyFont="1" applyBorder="1" applyAlignment="1" applyProtection="1">
      <alignment/>
      <protection/>
    </xf>
    <xf numFmtId="168" fontId="7" fillId="0" borderId="0" xfId="0" applyNumberFormat="1" applyFont="1" applyAlignment="1" applyProtection="1">
      <alignment wrapText="1"/>
      <protection/>
    </xf>
    <xf numFmtId="168" fontId="5" fillId="0" borderId="0" xfId="0" applyNumberFormat="1" applyFont="1" applyAlignment="1" applyProtection="1">
      <alignment/>
      <protection/>
    </xf>
    <xf numFmtId="168" fontId="5" fillId="0" borderId="0" xfId="0" applyNumberFormat="1" applyFont="1" applyAlignment="1" applyProtection="1">
      <alignment wrapText="1"/>
      <protection/>
    </xf>
    <xf numFmtId="168" fontId="7" fillId="0" borderId="0" xfId="0" applyNumberFormat="1" applyFont="1" applyAlignment="1" applyProtection="1">
      <alignment/>
      <protection/>
    </xf>
    <xf numFmtId="169" fontId="0" fillId="0" borderId="0" xfId="0" applyNumberFormat="1" applyFill="1" applyAlignment="1" applyProtection="1">
      <alignment/>
      <protection/>
    </xf>
    <xf numFmtId="0" fontId="3" fillId="0" borderId="0" xfId="0" applyFont="1" applyFill="1" applyAlignment="1" applyProtection="1">
      <alignment/>
      <protection/>
    </xf>
    <xf numFmtId="2" fontId="0" fillId="0" borderId="0" xfId="0" applyNumberFormat="1" applyAlignment="1" applyProtection="1">
      <alignment/>
      <protection/>
    </xf>
    <xf numFmtId="43" fontId="5" fillId="0" borderId="0" xfId="0" applyNumberFormat="1" applyFont="1" applyAlignment="1" applyProtection="1">
      <alignment/>
      <protection/>
    </xf>
    <xf numFmtId="9" fontId="0" fillId="0" borderId="0" xfId="0" applyNumberFormat="1" applyAlignment="1" applyProtection="1">
      <alignment/>
      <protection/>
    </xf>
    <xf numFmtId="17" fontId="0" fillId="34" borderId="10" xfId="0" applyNumberFormat="1" applyFont="1" applyFill="1" applyBorder="1" applyAlignment="1" applyProtection="1">
      <alignment/>
      <protection/>
    </xf>
    <xf numFmtId="0" fontId="0" fillId="0" borderId="10" xfId="0"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applyFill="1" applyBorder="1" applyAlignment="1">
      <alignment horizontal="right" wrapText="1"/>
    </xf>
    <xf numFmtId="168" fontId="5" fillId="0" borderId="0" xfId="0" applyNumberFormat="1" applyFont="1" applyBorder="1" applyAlignment="1" applyProtection="1">
      <alignment/>
      <protection/>
    </xf>
    <xf numFmtId="0" fontId="18" fillId="0" borderId="0" xfId="0" applyFont="1" applyAlignment="1" applyProtection="1">
      <alignment/>
      <protection/>
    </xf>
    <xf numFmtId="17" fontId="0" fillId="0" borderId="0" xfId="0" applyNumberFormat="1" applyFont="1" applyFill="1" applyBorder="1" applyAlignment="1" applyProtection="1">
      <alignment/>
      <protection/>
    </xf>
    <xf numFmtId="0" fontId="5" fillId="0" borderId="0" xfId="0" applyFont="1" applyFill="1" applyBorder="1" applyAlignment="1">
      <alignment/>
    </xf>
    <xf numFmtId="0" fontId="5" fillId="0" borderId="0" xfId="0" applyNumberFormat="1" applyFont="1" applyBorder="1" applyAlignment="1" applyProtection="1">
      <alignment/>
      <protection/>
    </xf>
    <xf numFmtId="0" fontId="7" fillId="0" borderId="0" xfId="0" applyFont="1" applyAlignment="1" applyProtection="1">
      <alignment/>
      <protection/>
    </xf>
    <xf numFmtId="0" fontId="3" fillId="0" borderId="0" xfId="0" applyNumberFormat="1" applyFont="1" applyBorder="1" applyAlignment="1" applyProtection="1">
      <alignment/>
      <protection/>
    </xf>
    <xf numFmtId="0" fontId="7" fillId="0" borderId="14" xfId="0" applyFont="1" applyBorder="1" applyAlignment="1" applyProtection="1">
      <alignment/>
      <protection/>
    </xf>
    <xf numFmtId="0" fontId="3" fillId="0" borderId="15" xfId="0" applyFont="1" applyBorder="1" applyAlignment="1" applyProtection="1">
      <alignment horizontal="center"/>
      <protection/>
    </xf>
    <xf numFmtId="0" fontId="3" fillId="0" borderId="16" xfId="0" applyNumberFormat="1" applyFont="1" applyFill="1" applyBorder="1" applyAlignment="1" applyProtection="1">
      <alignment horizontal="center" vertical="center" wrapText="1"/>
      <protection/>
    </xf>
    <xf numFmtId="0" fontId="15" fillId="0" borderId="17" xfId="0" applyFont="1" applyBorder="1" applyAlignment="1" applyProtection="1">
      <alignment horizontal="center" wrapText="1"/>
      <protection/>
    </xf>
    <xf numFmtId="0" fontId="3" fillId="0" borderId="0" xfId="0" applyFont="1" applyBorder="1" applyAlignment="1" applyProtection="1">
      <alignment horizontal="left" vertical="center" wrapText="1"/>
      <protection/>
    </xf>
    <xf numFmtId="0" fontId="7" fillId="35" borderId="14" xfId="0" applyFont="1" applyFill="1" applyBorder="1" applyAlignment="1" applyProtection="1">
      <alignment horizontal="left"/>
      <protection/>
    </xf>
    <xf numFmtId="0" fontId="7" fillId="35" borderId="14" xfId="0" applyFont="1" applyFill="1" applyBorder="1" applyAlignment="1" applyProtection="1">
      <alignment horizontal="center"/>
      <protection/>
    </xf>
    <xf numFmtId="0" fontId="7" fillId="35" borderId="0" xfId="0" applyFont="1" applyFill="1" applyBorder="1" applyAlignment="1" applyProtection="1">
      <alignment horizontal="center"/>
      <protection/>
    </xf>
    <xf numFmtId="0" fontId="0" fillId="0" borderId="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3"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0" fillId="0" borderId="0" xfId="0" applyFont="1" applyAlignment="1" applyProtection="1">
      <alignment horizontal="center" vertical="center"/>
      <protection/>
    </xf>
    <xf numFmtId="0" fontId="7" fillId="0" borderId="0" xfId="0" applyFont="1" applyBorder="1" applyAlignment="1" applyProtection="1">
      <alignment/>
      <protection/>
    </xf>
    <xf numFmtId="0" fontId="3" fillId="0" borderId="15"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36" borderId="19" xfId="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164" fontId="14" fillId="0" borderId="0" xfId="59" applyNumberFormat="1" applyFont="1" applyFill="1" applyBorder="1" applyAlignment="1" applyProtection="1">
      <alignment horizontal="center" vertical="center" wrapText="1"/>
      <protection/>
    </xf>
    <xf numFmtId="0" fontId="14" fillId="0" borderId="0" xfId="0" applyFont="1" applyAlignment="1" applyProtection="1">
      <alignment horizontal="center" vertical="center" wrapText="1"/>
      <protection/>
    </xf>
    <xf numFmtId="3" fontId="14" fillId="0" borderId="0" xfId="0" applyNumberFormat="1" applyFont="1" applyBorder="1" applyAlignment="1" applyProtection="1">
      <alignment horizontal="center" vertical="center" wrapText="1"/>
      <protection/>
    </xf>
    <xf numFmtId="2" fontId="0" fillId="0" borderId="10" xfId="59" applyNumberFormat="1" applyFont="1" applyFill="1" applyBorder="1" applyAlignment="1" applyProtection="1">
      <alignment horizontal="center" vertical="center" wrapText="1"/>
      <protection/>
    </xf>
    <xf numFmtId="2" fontId="17" fillId="34" borderId="22" xfId="59" applyNumberFormat="1" applyFont="1" applyFill="1" applyBorder="1" applyAlignment="1" applyProtection="1">
      <alignment horizontal="center" vertical="center" wrapText="1"/>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protection/>
    </xf>
    <xf numFmtId="0" fontId="3" fillId="35" borderId="0" xfId="0" applyFont="1" applyFill="1" applyBorder="1" applyAlignment="1" applyProtection="1">
      <alignment horizontal="left" wrapText="1"/>
      <protection/>
    </xf>
    <xf numFmtId="0" fontId="3" fillId="35" borderId="0" xfId="0" applyFont="1" applyFill="1" applyBorder="1" applyAlignment="1" applyProtection="1">
      <alignment horizontal="left"/>
      <protection/>
    </xf>
    <xf numFmtId="2" fontId="0" fillId="0" borderId="23" xfId="59"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left"/>
      <protection/>
    </xf>
    <xf numFmtId="2" fontId="0" fillId="0" borderId="0" xfId="59"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protection/>
    </xf>
    <xf numFmtId="2" fontId="17" fillId="0" borderId="0" xfId="59" applyNumberFormat="1" applyFont="1" applyFill="1" applyBorder="1" applyAlignment="1" applyProtection="1">
      <alignment horizontal="center" vertical="center" wrapText="1"/>
      <protection/>
    </xf>
    <xf numFmtId="0" fontId="7" fillId="0" borderId="0" xfId="0" applyFont="1" applyFill="1" applyBorder="1" applyAlignment="1" applyProtection="1">
      <alignment/>
      <protection/>
    </xf>
    <xf numFmtId="0" fontId="0" fillId="0" borderId="14"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3" fillId="0" borderId="24" xfId="0" applyFont="1" applyBorder="1" applyAlignment="1" applyProtection="1">
      <alignment horizontal="center" vertical="center" wrapText="1"/>
      <protection/>
    </xf>
    <xf numFmtId="2" fontId="17" fillId="0" borderId="25" xfId="59" applyNumberFormat="1" applyFont="1" applyFill="1" applyBorder="1" applyAlignment="1" applyProtection="1">
      <alignment horizontal="center" vertical="center" wrapText="1"/>
      <protection/>
    </xf>
    <xf numFmtId="2" fontId="3" fillId="34" borderId="11" xfId="59" applyNumberFormat="1" applyFont="1" applyFill="1" applyBorder="1" applyAlignment="1" applyProtection="1">
      <alignment horizontal="center" vertical="center" wrapText="1"/>
      <protection/>
    </xf>
    <xf numFmtId="2" fontId="3" fillId="34" borderId="10" xfId="59" applyNumberFormat="1" applyFont="1" applyFill="1" applyBorder="1" applyAlignment="1" applyProtection="1">
      <alignment horizontal="center" vertical="center" wrapText="1"/>
      <protection/>
    </xf>
    <xf numFmtId="0" fontId="3" fillId="0" borderId="0" xfId="0" applyFont="1" applyAlignment="1">
      <alignment horizontal="right"/>
    </xf>
    <xf numFmtId="0" fontId="0" fillId="0" borderId="26" xfId="0" applyFont="1" applyBorder="1" applyAlignment="1">
      <alignment vertical="top"/>
    </xf>
    <xf numFmtId="0" fontId="3" fillId="0" borderId="27" xfId="0" applyFont="1" applyFill="1" applyBorder="1" applyAlignment="1">
      <alignment horizontal="right"/>
    </xf>
    <xf numFmtId="0" fontId="3" fillId="0" borderId="27" xfId="0" applyFont="1" applyBorder="1" applyAlignment="1">
      <alignment horizontal="right"/>
    </xf>
    <xf numFmtId="0" fontId="3" fillId="0" borderId="0" xfId="0" applyFont="1" applyBorder="1" applyAlignment="1">
      <alignment horizontal="right"/>
    </xf>
    <xf numFmtId="0" fontId="0" fillId="0" borderId="28" xfId="0" applyFill="1" applyBorder="1" applyAlignment="1">
      <alignment/>
    </xf>
    <xf numFmtId="49" fontId="3" fillId="0" borderId="10" xfId="0" applyNumberFormat="1" applyFont="1" applyFill="1" applyBorder="1" applyAlignment="1" applyProtection="1">
      <alignment horizontal="center" vertical="center" wrapText="1"/>
      <protection locked="0"/>
    </xf>
    <xf numFmtId="0" fontId="22" fillId="0" borderId="26" xfId="0" applyFont="1" applyBorder="1" applyAlignment="1">
      <alignment vertical="top" wrapText="1"/>
    </xf>
    <xf numFmtId="0" fontId="5" fillId="0" borderId="0" xfId="0" applyFont="1" applyAlignment="1" applyProtection="1">
      <alignment vertical="top" wrapText="1"/>
      <protection/>
    </xf>
    <xf numFmtId="0" fontId="0" fillId="0" borderId="0" xfId="0" applyAlignment="1">
      <alignment vertical="top" wrapText="1"/>
    </xf>
    <xf numFmtId="2" fontId="60" fillId="0" borderId="0" xfId="0" applyNumberFormat="1" applyFont="1" applyAlignment="1">
      <alignment/>
    </xf>
    <xf numFmtId="0" fontId="18" fillId="0" borderId="0" xfId="0" applyFont="1" applyAlignment="1">
      <alignment/>
    </xf>
    <xf numFmtId="0" fontId="7" fillId="0" borderId="0" xfId="0" applyFont="1" applyAlignment="1">
      <alignment wrapText="1"/>
    </xf>
    <xf numFmtId="0" fontId="7" fillId="0" borderId="0" xfId="0" applyFont="1" applyAlignment="1">
      <alignment horizontal="center" vertical="top"/>
    </xf>
    <xf numFmtId="0" fontId="5" fillId="0" borderId="0" xfId="0" applyFont="1" applyAlignment="1">
      <alignment wrapText="1"/>
    </xf>
    <xf numFmtId="0" fontId="5" fillId="0" borderId="0" xfId="0" applyFont="1" applyAlignment="1" applyProtection="1">
      <alignment horizontal="right" wrapText="1"/>
      <protection/>
    </xf>
    <xf numFmtId="43" fontId="7" fillId="0" borderId="0" xfId="0" applyNumberFormat="1" applyFont="1" applyAlignment="1" applyProtection="1">
      <alignment/>
      <protection/>
    </xf>
    <xf numFmtId="43" fontId="0" fillId="0" borderId="0" xfId="0" applyNumberFormat="1" applyAlignment="1" applyProtection="1">
      <alignment/>
      <protection/>
    </xf>
    <xf numFmtId="168" fontId="5" fillId="0" borderId="0" xfId="0" applyNumberFormat="1" applyFont="1" applyAlignment="1" applyProtection="1">
      <alignment horizontal="right" wrapText="1"/>
      <protection/>
    </xf>
    <xf numFmtId="0" fontId="7" fillId="0" borderId="0" xfId="0" applyFont="1" applyFill="1" applyBorder="1" applyAlignment="1" applyProtection="1">
      <alignment/>
      <protection/>
    </xf>
    <xf numFmtId="0" fontId="7" fillId="0" borderId="0" xfId="0" applyFont="1" applyBorder="1" applyAlignment="1" applyProtection="1">
      <alignment/>
      <protection/>
    </xf>
    <xf numFmtId="2" fontId="0" fillId="0" borderId="10" xfId="0" applyNumberFormat="1" applyFont="1" applyBorder="1" applyAlignment="1" applyProtection="1">
      <alignment horizontal="left"/>
      <protection/>
    </xf>
    <xf numFmtId="0" fontId="7" fillId="0" borderId="0" xfId="42" applyNumberFormat="1" applyFont="1" applyAlignment="1">
      <alignment horizontal="center"/>
    </xf>
    <xf numFmtId="0" fontId="5" fillId="0" borderId="0" xfId="0" applyFont="1" applyAlignment="1" applyProtection="1">
      <alignment horizontal="center"/>
      <protection/>
    </xf>
    <xf numFmtId="43" fontId="7" fillId="0" borderId="0" xfId="42" applyFont="1" applyAlignment="1" applyProtection="1">
      <alignment/>
      <protection/>
    </xf>
    <xf numFmtId="43" fontId="7" fillId="0" borderId="0" xfId="0" applyNumberFormat="1" applyFont="1" applyBorder="1" applyAlignment="1" applyProtection="1">
      <alignment/>
      <protection/>
    </xf>
    <xf numFmtId="0" fontId="3" fillId="0" borderId="10" xfId="0" applyFont="1" applyBorder="1" applyAlignment="1" applyProtection="1">
      <alignment horizontal="center" wrapText="1"/>
      <protection locked="0"/>
    </xf>
    <xf numFmtId="0" fontId="0" fillId="0" borderId="10" xfId="0" applyBorder="1" applyAlignment="1">
      <alignment/>
    </xf>
    <xf numFmtId="0" fontId="0" fillId="0" borderId="0" xfId="0" applyAlignment="1" applyProtection="1">
      <alignment horizontal="center"/>
      <protection/>
    </xf>
    <xf numFmtId="0" fontId="0" fillId="0" borderId="0" xfId="0" applyFont="1" applyFill="1" applyAlignment="1">
      <alignment/>
    </xf>
    <xf numFmtId="0" fontId="9" fillId="0" borderId="0" xfId="0" applyFont="1" applyFill="1" applyAlignment="1">
      <alignment wrapText="1"/>
    </xf>
    <xf numFmtId="0" fontId="0" fillId="0" borderId="0" xfId="0" applyFont="1" applyFill="1" applyAlignment="1">
      <alignment wrapText="1"/>
    </xf>
    <xf numFmtId="0" fontId="9" fillId="0" borderId="0" xfId="0" applyNumberFormat="1" applyFont="1" applyFill="1" applyAlignment="1">
      <alignment wrapText="1"/>
    </xf>
    <xf numFmtId="0" fontId="8" fillId="0" borderId="0" xfId="0" applyNumberFormat="1" applyFont="1" applyFill="1" applyAlignment="1">
      <alignment wrapText="1"/>
    </xf>
    <xf numFmtId="0" fontId="0" fillId="0" borderId="10" xfId="0" applyFill="1" applyBorder="1" applyAlignment="1" applyProtection="1">
      <alignment horizontal="center"/>
      <protection locked="0"/>
    </xf>
    <xf numFmtId="0" fontId="3" fillId="0" borderId="0" xfId="0" applyFont="1" applyFill="1" applyAlignment="1" applyProtection="1">
      <alignment/>
      <protection locked="0"/>
    </xf>
    <xf numFmtId="0" fontId="3" fillId="0" borderId="10" xfId="0" applyFont="1" applyFill="1" applyBorder="1" applyAlignment="1" applyProtection="1">
      <alignment horizontal="center" wrapText="1"/>
      <protection locked="0"/>
    </xf>
    <xf numFmtId="0" fontId="0" fillId="0" borderId="0" xfId="0" applyFill="1" applyAlignment="1" applyProtection="1">
      <alignment horizontal="center"/>
      <protection/>
    </xf>
    <xf numFmtId="0" fontId="0" fillId="0" borderId="0" xfId="0" applyBorder="1" applyAlignment="1">
      <alignment/>
    </xf>
    <xf numFmtId="0" fontId="0" fillId="0" borderId="10" xfId="0" applyFont="1" applyFill="1" applyBorder="1" applyAlignment="1" applyProtection="1">
      <alignment horizontal="center"/>
      <protection locked="0"/>
    </xf>
    <xf numFmtId="0" fontId="0" fillId="0" borderId="0" xfId="0" applyAlignment="1" applyProtection="1">
      <alignment/>
      <protection locked="0"/>
    </xf>
    <xf numFmtId="43" fontId="7" fillId="0" borderId="0" xfId="42" applyFont="1" applyAlignment="1" applyProtection="1">
      <alignment horizontal="center"/>
      <protection/>
    </xf>
    <xf numFmtId="43" fontId="7" fillId="0" borderId="0" xfId="0" applyNumberFormat="1" applyFont="1" applyAlignment="1" applyProtection="1">
      <alignment horizontal="center"/>
      <protection/>
    </xf>
    <xf numFmtId="43" fontId="5" fillId="0" borderId="0" xfId="0" applyNumberFormat="1" applyFont="1" applyAlignment="1" applyProtection="1">
      <alignment horizontal="center"/>
      <protection/>
    </xf>
    <xf numFmtId="168" fontId="0" fillId="0" borderId="0" xfId="0" applyNumberFormat="1" applyFont="1" applyAlignment="1" applyProtection="1">
      <alignment/>
      <protection/>
    </xf>
    <xf numFmtId="43" fontId="5" fillId="0" borderId="0" xfId="44" applyFont="1" applyFill="1" applyAlignment="1" applyProtection="1">
      <alignment/>
      <protection/>
    </xf>
    <xf numFmtId="0" fontId="0" fillId="0" borderId="10" xfId="0" applyFont="1" applyBorder="1" applyAlignment="1">
      <alignment/>
    </xf>
    <xf numFmtId="0" fontId="8" fillId="0" borderId="0" xfId="0" applyFont="1" applyFill="1" applyAlignment="1">
      <alignment wrapText="1"/>
    </xf>
    <xf numFmtId="0" fontId="0" fillId="0" borderId="0" xfId="0" applyFont="1" applyFill="1" applyAlignment="1">
      <alignment/>
    </xf>
    <xf numFmtId="0" fontId="7" fillId="35" borderId="18" xfId="0" applyFont="1" applyFill="1" applyBorder="1" applyAlignment="1" applyProtection="1">
      <alignment horizontal="center"/>
      <protection/>
    </xf>
    <xf numFmtId="0" fontId="7" fillId="35" borderId="29" xfId="0" applyFont="1" applyFill="1" applyBorder="1" applyAlignment="1" applyProtection="1">
      <alignment horizontal="center"/>
      <protection/>
    </xf>
    <xf numFmtId="0" fontId="7" fillId="0" borderId="18" xfId="0" applyFont="1" applyBorder="1" applyAlignment="1" applyProtection="1">
      <alignment/>
      <protection/>
    </xf>
    <xf numFmtId="0" fontId="7" fillId="0" borderId="29" xfId="0" applyFont="1" applyBorder="1" applyAlignment="1" applyProtection="1">
      <alignment/>
      <protection/>
    </xf>
    <xf numFmtId="2" fontId="0" fillId="0" borderId="18" xfId="59" applyNumberFormat="1" applyFont="1" applyFill="1" applyBorder="1" applyAlignment="1" applyProtection="1">
      <alignment horizontal="center" vertical="center" wrapText="1"/>
      <protection/>
    </xf>
    <xf numFmtId="2" fontId="17" fillId="0" borderId="29" xfId="59" applyNumberFormat="1" applyFont="1" applyFill="1" applyBorder="1" applyAlignment="1" applyProtection="1">
      <alignment horizontal="center" vertical="center" wrapText="1"/>
      <protection/>
    </xf>
    <xf numFmtId="17" fontId="3" fillId="0" borderId="30" xfId="0" applyNumberFormat="1" applyFont="1" applyFill="1" applyBorder="1" applyAlignment="1" applyProtection="1">
      <alignment/>
      <protection/>
    </xf>
    <xf numFmtId="2" fontId="3" fillId="0" borderId="18" xfId="59" applyNumberFormat="1" applyFont="1" applyFill="1" applyBorder="1" applyAlignment="1" applyProtection="1">
      <alignment horizontal="center" vertical="center" wrapText="1"/>
      <protection/>
    </xf>
    <xf numFmtId="0" fontId="3" fillId="0" borderId="30" xfId="0" applyFont="1" applyBorder="1" applyAlignment="1" applyProtection="1">
      <alignment/>
      <protection/>
    </xf>
    <xf numFmtId="0" fontId="3" fillId="0" borderId="30" xfId="0" applyFont="1" applyFill="1" applyBorder="1" applyAlignment="1" applyProtection="1">
      <alignment horizontal="left"/>
      <protection/>
    </xf>
    <xf numFmtId="0" fontId="7" fillId="0" borderId="18" xfId="0" applyFont="1" applyFill="1" applyBorder="1" applyAlignment="1" applyProtection="1">
      <alignment horizontal="center"/>
      <protection/>
    </xf>
    <xf numFmtId="0" fontId="3" fillId="35" borderId="30" xfId="0" applyFont="1" applyFill="1" applyBorder="1" applyAlignment="1" applyProtection="1">
      <alignment horizontal="left"/>
      <protection/>
    </xf>
    <xf numFmtId="0" fontId="5" fillId="0" borderId="0" xfId="0" applyFont="1" applyFill="1" applyBorder="1" applyAlignment="1" applyProtection="1">
      <alignment/>
      <protection/>
    </xf>
    <xf numFmtId="0" fontId="7" fillId="0" borderId="0" xfId="0" applyFont="1" applyBorder="1" applyAlignment="1">
      <alignment/>
    </xf>
    <xf numFmtId="15" fontId="8" fillId="0" borderId="0" xfId="0" applyNumberFormat="1" applyFont="1" applyFill="1" applyAlignment="1">
      <alignment horizontal="center" wrapText="1"/>
    </xf>
    <xf numFmtId="0" fontId="10" fillId="0" borderId="0" xfId="0" applyFont="1" applyFill="1" applyAlignment="1">
      <alignment horizontal="center" wrapText="1"/>
    </xf>
    <xf numFmtId="0" fontId="8" fillId="0" borderId="0" xfId="0" applyFont="1" applyFill="1" applyAlignment="1">
      <alignment horizontal="center" wrapText="1"/>
    </xf>
    <xf numFmtId="0" fontId="9" fillId="0" borderId="0" xfId="0" applyFont="1" applyFill="1" applyAlignment="1">
      <alignment horizontal="left" indent="4"/>
    </xf>
    <xf numFmtId="0" fontId="11" fillId="0" borderId="0" xfId="0" applyFont="1" applyFill="1" applyAlignment="1">
      <alignment wrapText="1"/>
    </xf>
    <xf numFmtId="0" fontId="13" fillId="0" borderId="0" xfId="0" applyFont="1" applyFill="1" applyAlignment="1">
      <alignment wrapText="1"/>
    </xf>
    <xf numFmtId="0" fontId="20" fillId="0" borderId="0" xfId="0" applyFont="1" applyFill="1" applyAlignment="1">
      <alignment wrapText="1"/>
    </xf>
    <xf numFmtId="0" fontId="21" fillId="0" borderId="0" xfId="0" applyFont="1" applyFill="1" applyAlignment="1">
      <alignment wrapText="1"/>
    </xf>
    <xf numFmtId="0" fontId="13" fillId="0" borderId="0" xfId="0" applyFont="1" applyFill="1" applyBorder="1" applyAlignment="1">
      <alignment vertical="top" wrapText="1"/>
    </xf>
    <xf numFmtId="0" fontId="8" fillId="0" borderId="0" xfId="0" applyFont="1" applyFill="1" applyAlignment="1">
      <alignment horizontal="center" vertical="top" wrapText="1"/>
    </xf>
    <xf numFmtId="0" fontId="3" fillId="0" borderId="0" xfId="0" applyFont="1" applyFill="1" applyAlignment="1">
      <alignment/>
    </xf>
    <xf numFmtId="0" fontId="8" fillId="0" borderId="0" xfId="0" applyFont="1" applyFill="1" applyBorder="1" applyAlignment="1">
      <alignment vertical="top" wrapText="1"/>
    </xf>
    <xf numFmtId="0" fontId="0" fillId="0" borderId="0" xfId="0" applyFont="1" applyFill="1" applyAlignment="1">
      <alignment/>
    </xf>
    <xf numFmtId="0" fontId="8" fillId="0" borderId="0" xfId="0" applyNumberFormat="1" applyFont="1" applyFill="1" applyBorder="1" applyAlignment="1">
      <alignment vertical="top" wrapText="1"/>
    </xf>
    <xf numFmtId="0" fontId="7" fillId="0" borderId="0" xfId="0" applyFont="1" applyFill="1" applyAlignment="1">
      <alignment/>
    </xf>
    <xf numFmtId="0" fontId="11" fillId="0" borderId="0" xfId="0" applyFont="1" applyFill="1" applyAlignment="1">
      <alignment horizontal="left" wrapText="1"/>
    </xf>
    <xf numFmtId="0" fontId="0" fillId="0" borderId="0" xfId="0" applyFont="1" applyFill="1" applyAlignment="1">
      <alignment wrapText="1"/>
    </xf>
    <xf numFmtId="0" fontId="5" fillId="0" borderId="0" xfId="0" applyFont="1" applyBorder="1" applyAlignment="1" applyProtection="1">
      <alignment/>
      <protection/>
    </xf>
    <xf numFmtId="17" fontId="5" fillId="34" borderId="10" xfId="0" applyNumberFormat="1" applyFont="1" applyFill="1" applyBorder="1" applyAlignment="1" applyProtection="1">
      <alignment horizontal="center"/>
      <protection/>
    </xf>
    <xf numFmtId="0" fontId="7" fillId="0" borderId="0" xfId="42" applyNumberFormat="1" applyFont="1" applyAlignment="1" applyProtection="1">
      <alignment horizontal="center"/>
      <protection/>
    </xf>
    <xf numFmtId="171" fontId="7" fillId="0" borderId="0" xfId="42" applyNumberFormat="1" applyFont="1" applyAlignment="1" applyProtection="1">
      <alignment horizontal="center"/>
      <protection/>
    </xf>
    <xf numFmtId="171" fontId="7" fillId="0" borderId="0" xfId="0" applyNumberFormat="1" applyFont="1" applyAlignment="1" applyProtection="1">
      <alignment/>
      <protection/>
    </xf>
    <xf numFmtId="0" fontId="7" fillId="0" borderId="0" xfId="0" applyFont="1" applyAlignment="1" applyProtection="1">
      <alignment horizontal="center"/>
      <protection/>
    </xf>
    <xf numFmtId="39" fontId="5" fillId="0" borderId="0" xfId="0" applyNumberFormat="1" applyFont="1" applyAlignment="1" applyProtection="1">
      <alignment horizontal="center"/>
      <protection/>
    </xf>
    <xf numFmtId="2" fontId="5" fillId="0" borderId="0" xfId="0" applyNumberFormat="1" applyFont="1" applyAlignment="1" applyProtection="1">
      <alignment horizontal="right" wrapText="1"/>
      <protection/>
    </xf>
    <xf numFmtId="168" fontId="5" fillId="0" borderId="13" xfId="42" applyNumberFormat="1" applyFont="1" applyFill="1" applyBorder="1" applyAlignment="1" applyProtection="1">
      <alignment/>
      <protection/>
    </xf>
    <xf numFmtId="168" fontId="5" fillId="0" borderId="0" xfId="42" applyNumberFormat="1" applyFont="1" applyFill="1" applyBorder="1" applyAlignment="1" applyProtection="1">
      <alignment/>
      <protection/>
    </xf>
    <xf numFmtId="168" fontId="19" fillId="0" borderId="0" xfId="42" applyNumberFormat="1" applyFont="1" applyFill="1" applyAlignment="1" applyProtection="1">
      <alignment/>
      <protection/>
    </xf>
    <xf numFmtId="168" fontId="7" fillId="0" borderId="0" xfId="42" applyNumberFormat="1" applyFont="1" applyAlignment="1" applyProtection="1">
      <alignment/>
      <protection/>
    </xf>
    <xf numFmtId="168" fontId="0" fillId="0" borderId="0" xfId="0" applyNumberFormat="1" applyAlignment="1" applyProtection="1">
      <alignment/>
      <protection/>
    </xf>
    <xf numFmtId="170" fontId="5" fillId="0" borderId="0" xfId="44" applyNumberFormat="1" applyFont="1" applyFill="1" applyAlignment="1" applyProtection="1">
      <alignment/>
      <protection/>
    </xf>
    <xf numFmtId="167" fontId="5" fillId="0" borderId="0" xfId="42" applyNumberFormat="1" applyFont="1" applyFill="1" applyAlignment="1" applyProtection="1">
      <alignment/>
      <protection/>
    </xf>
    <xf numFmtId="2" fontId="0" fillId="0" borderId="14" xfId="59" applyNumberFormat="1" applyFont="1" applyFill="1" applyBorder="1" applyAlignment="1" applyProtection="1">
      <alignment horizontal="center" vertical="center" wrapText="1"/>
      <protection/>
    </xf>
    <xf numFmtId="14" fontId="0" fillId="0" borderId="10" xfId="0" applyNumberFormat="1" applyBorder="1" applyAlignment="1" applyProtection="1">
      <alignment horizontal="center"/>
      <protection locked="0"/>
    </xf>
    <xf numFmtId="0" fontId="3" fillId="33" borderId="31" xfId="0" applyFont="1" applyFill="1" applyBorder="1" applyAlignment="1" applyProtection="1">
      <alignment horizontal="center"/>
      <protection/>
    </xf>
    <xf numFmtId="0" fontId="3" fillId="33" borderId="32" xfId="0" applyFont="1" applyFill="1" applyBorder="1" applyAlignment="1" applyProtection="1">
      <alignment horizontal="center"/>
      <protection/>
    </xf>
    <xf numFmtId="2" fontId="3" fillId="33" borderId="10" xfId="0" applyNumberFormat="1" applyFont="1" applyFill="1" applyBorder="1" applyAlignment="1" applyProtection="1">
      <alignment horizontal="center" wrapText="1"/>
      <protection/>
    </xf>
    <xf numFmtId="0" fontId="0" fillId="0" borderId="0" xfId="0" applyAlignment="1" applyProtection="1">
      <alignment vertical="center" wrapText="1"/>
      <protection/>
    </xf>
    <xf numFmtId="14" fontId="0" fillId="0" borderId="0" xfId="0" applyNumberFormat="1" applyAlignment="1" applyProtection="1">
      <alignment/>
      <protection/>
    </xf>
    <xf numFmtId="0" fontId="4" fillId="0" borderId="0" xfId="0" applyFont="1"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vertical="center" wrapText="1"/>
      <protection locked="0"/>
    </xf>
    <xf numFmtId="0" fontId="0" fillId="0" borderId="0" xfId="0" applyFill="1" applyBorder="1" applyAlignment="1" applyProtection="1">
      <alignment/>
      <protection locked="0"/>
    </xf>
    <xf numFmtId="0" fontId="5" fillId="0" borderId="0" xfId="0" applyFont="1" applyFill="1" applyBorder="1" applyAlignment="1" applyProtection="1">
      <alignment/>
      <protection locked="0"/>
    </xf>
    <xf numFmtId="0" fontId="7" fillId="0" borderId="0" xfId="0" applyFont="1" applyBorder="1" applyAlignment="1" applyProtection="1">
      <alignment/>
      <protection locked="0"/>
    </xf>
    <xf numFmtId="0" fontId="6" fillId="0" borderId="10" xfId="0" applyFont="1" applyBorder="1" applyAlignment="1" applyProtection="1">
      <alignment vertical="top" wrapText="1"/>
      <protection locked="0"/>
    </xf>
    <xf numFmtId="2" fontId="0" fillId="0" borderId="10" xfId="0" applyNumberFormat="1" applyFill="1" applyBorder="1" applyAlignment="1" applyProtection="1">
      <alignment horizontal="center"/>
      <protection locked="0"/>
    </xf>
    <xf numFmtId="2" fontId="0" fillId="0" borderId="0" xfId="0" applyNumberFormat="1" applyFill="1" applyAlignment="1" applyProtection="1">
      <alignment horizontal="center"/>
      <protection locked="0"/>
    </xf>
    <xf numFmtId="0" fontId="0" fillId="0" borderId="30" xfId="0" applyFont="1" applyFill="1" applyBorder="1" applyAlignment="1" applyProtection="1">
      <alignment/>
      <protection locked="0"/>
    </xf>
    <xf numFmtId="0" fontId="0" fillId="0" borderId="18" xfId="0" applyFont="1" applyFill="1" applyBorder="1" applyAlignment="1" applyProtection="1">
      <alignment/>
      <protection locked="0"/>
    </xf>
    <xf numFmtId="0" fontId="0" fillId="37" borderId="18" xfId="0" applyFont="1" applyFill="1" applyBorder="1" applyAlignment="1" applyProtection="1">
      <alignment horizontal="center"/>
      <protection locked="0"/>
    </xf>
    <xf numFmtId="0" fontId="0" fillId="37" borderId="33" xfId="0" applyFont="1" applyFill="1" applyBorder="1" applyAlignment="1" applyProtection="1">
      <alignment horizontal="center" vertical="center" wrapText="1"/>
      <protection locked="0"/>
    </xf>
    <xf numFmtId="0" fontId="3" fillId="37" borderId="34" xfId="0" applyFont="1" applyFill="1" applyBorder="1" applyAlignment="1" applyProtection="1">
      <alignment horizontal="center" vertical="center" wrapText="1"/>
      <protection locked="0"/>
    </xf>
    <xf numFmtId="0" fontId="3" fillId="37" borderId="34" xfId="0" applyFont="1" applyFill="1" applyBorder="1" applyAlignment="1" applyProtection="1">
      <alignment horizontal="center" wrapText="1"/>
      <protection locked="0"/>
    </xf>
    <xf numFmtId="0" fontId="3" fillId="37" borderId="15"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0" xfId="0" applyFill="1" applyBorder="1" applyAlignment="1" applyProtection="1">
      <alignment/>
      <protection locked="0"/>
    </xf>
    <xf numFmtId="39" fontId="0" fillId="0" borderId="0" xfId="0" applyNumberFormat="1" applyAlignment="1">
      <alignment/>
    </xf>
    <xf numFmtId="43" fontId="0" fillId="0" borderId="0" xfId="0" applyNumberFormat="1" applyAlignment="1">
      <alignment/>
    </xf>
    <xf numFmtId="0" fontId="0" fillId="0" borderId="35" xfId="0" applyFont="1" applyBorder="1" applyAlignment="1">
      <alignment vertical="top"/>
    </xf>
    <xf numFmtId="0" fontId="0" fillId="0" borderId="36" xfId="0" applyBorder="1" applyAlignment="1">
      <alignment/>
    </xf>
    <xf numFmtId="0" fontId="0" fillId="0" borderId="37" xfId="0" applyFont="1" applyFill="1" applyBorder="1" applyAlignment="1">
      <alignment horizontal="center" wrapText="1"/>
    </xf>
    <xf numFmtId="0" fontId="5" fillId="0" borderId="0" xfId="0" applyFont="1" applyBorder="1" applyAlignment="1" applyProtection="1">
      <alignment/>
      <protection/>
    </xf>
    <xf numFmtId="0" fontId="7" fillId="0" borderId="0" xfId="0" applyFont="1" applyBorder="1" applyAlignment="1">
      <alignment/>
    </xf>
    <xf numFmtId="0" fontId="5" fillId="0" borderId="0" xfId="0" applyFont="1" applyAlignment="1" applyProtection="1">
      <alignment horizontal="left" wrapText="1"/>
      <protection/>
    </xf>
    <xf numFmtId="0" fontId="5" fillId="0" borderId="13" xfId="0" applyFont="1" applyFill="1" applyBorder="1" applyAlignment="1" applyProtection="1">
      <alignment horizontal="center"/>
      <protection/>
    </xf>
    <xf numFmtId="0" fontId="5" fillId="0" borderId="13" xfId="0" applyFont="1" applyBorder="1" applyAlignment="1" applyProtection="1">
      <alignment horizontal="center"/>
      <protection/>
    </xf>
    <xf numFmtId="0" fontId="5" fillId="0" borderId="0" xfId="0" applyFont="1" applyBorder="1" applyAlignment="1" applyProtection="1">
      <alignment wrapText="1"/>
      <protection/>
    </xf>
    <xf numFmtId="0" fontId="5" fillId="0" borderId="0" xfId="0" applyFont="1" applyFill="1" applyBorder="1" applyAlignment="1" applyProtection="1">
      <alignment wrapText="1"/>
      <protection/>
    </xf>
    <xf numFmtId="0" fontId="7" fillId="0" borderId="0" xfId="0" applyFont="1" applyAlignment="1">
      <alignment horizontal="left" vertical="top" wrapText="1"/>
    </xf>
    <xf numFmtId="0" fontId="0" fillId="0" borderId="0" xfId="0" applyAlignment="1">
      <alignment horizontal="left" vertical="top"/>
    </xf>
    <xf numFmtId="0" fontId="5" fillId="0" borderId="0" xfId="0" applyFont="1" applyFill="1" applyAlignment="1" applyProtection="1">
      <alignment horizontal="center"/>
      <protection/>
    </xf>
    <xf numFmtId="0" fontId="5"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5" fillId="0" borderId="0" xfId="0" applyFont="1" applyBorder="1" applyAlignment="1" applyProtection="1">
      <alignment/>
      <protection locked="0"/>
    </xf>
    <xf numFmtId="0" fontId="7" fillId="0" borderId="0" xfId="0" applyFont="1" applyBorder="1" applyAlignment="1" applyProtection="1">
      <alignment/>
      <protection locked="0"/>
    </xf>
    <xf numFmtId="0" fontId="0" fillId="38" borderId="0" xfId="0" applyFont="1" applyFill="1" applyBorder="1" applyAlignment="1" applyProtection="1">
      <alignment horizontal="left" vertical="center" wrapText="1" indent="3"/>
      <protection/>
    </xf>
    <xf numFmtId="0" fontId="0" fillId="0" borderId="0" xfId="0" applyFont="1" applyAlignment="1" applyProtection="1">
      <alignment horizontal="left" indent="3"/>
      <protection/>
    </xf>
    <xf numFmtId="0" fontId="5" fillId="0" borderId="33" xfId="0" applyFont="1" applyBorder="1" applyAlignment="1" applyProtection="1">
      <alignment horizontal="center" vertical="center" wrapText="1"/>
      <protection/>
    </xf>
    <xf numFmtId="0" fontId="7" fillId="0" borderId="38" xfId="0" applyFont="1" applyBorder="1" applyAlignment="1" applyProtection="1">
      <alignment horizontal="center" vertical="center"/>
      <protection/>
    </xf>
    <xf numFmtId="0" fontId="0" fillId="0" borderId="38" xfId="0" applyBorder="1" applyAlignment="1" applyProtection="1">
      <alignment/>
      <protection/>
    </xf>
    <xf numFmtId="0" fontId="0" fillId="0" borderId="34" xfId="0" applyBorder="1" applyAlignment="1" applyProtection="1">
      <alignment/>
      <protection/>
    </xf>
    <xf numFmtId="0" fontId="3" fillId="0" borderId="17" xfId="0" applyNumberFormat="1" applyFont="1"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5" fillId="35" borderId="30" xfId="0" applyFont="1" applyFill="1" applyBorder="1" applyAlignment="1" applyProtection="1">
      <alignment horizontal="center" vertical="center" wrapText="1"/>
      <protection/>
    </xf>
    <xf numFmtId="0" fontId="0" fillId="0" borderId="18" xfId="0" applyBorder="1" applyAlignment="1" applyProtection="1">
      <alignment horizontal="center" vertical="center"/>
      <protection/>
    </xf>
    <xf numFmtId="0" fontId="0" fillId="0" borderId="29" xfId="0" applyBorder="1" applyAlignment="1" applyProtection="1">
      <alignment horizontal="center" vertical="center"/>
      <protection/>
    </xf>
    <xf numFmtId="2" fontId="0" fillId="33" borderId="10" xfId="59" applyNumberFormat="1" applyFont="1" applyFill="1" applyBorder="1" applyAlignment="1" applyProtection="1">
      <alignment horizontal="center" vertical="center" wrapText="1"/>
      <protection/>
    </xf>
    <xf numFmtId="2" fontId="0" fillId="33" borderId="32" xfId="59" applyNumberFormat="1"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17" xfId="0" applyBorder="1" applyAlignment="1">
      <alignment horizontal="center" vertical="center" wrapText="1"/>
    </xf>
    <xf numFmtId="2" fontId="0" fillId="33" borderId="39" xfId="59" applyNumberFormat="1" applyFont="1" applyFill="1" applyBorder="1" applyAlignment="1" applyProtection="1">
      <alignment horizontal="center" vertical="center" wrapText="1"/>
      <protection/>
    </xf>
    <xf numFmtId="2" fontId="0" fillId="33" borderId="17" xfId="59" applyNumberFormat="1" applyFont="1" applyFill="1" applyBorder="1" applyAlignment="1" applyProtection="1">
      <alignment horizontal="center" vertical="center" wrapText="1"/>
      <protection/>
    </xf>
    <xf numFmtId="0" fontId="3" fillId="0" borderId="33" xfId="0" applyFont="1" applyFill="1" applyBorder="1" applyAlignment="1" applyProtection="1">
      <alignment horizontal="center" vertical="center" wrapText="1"/>
      <protection/>
    </xf>
    <xf numFmtId="0" fontId="3" fillId="0" borderId="38" xfId="0" applyFont="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0" fillId="0" borderId="0" xfId="0" applyFont="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Alignment="1" applyProtection="1">
      <alignment horizontal="left"/>
      <protection/>
    </xf>
    <xf numFmtId="43" fontId="0" fillId="0" borderId="0" xfId="44" applyFont="1" applyFill="1" applyAlignment="1" applyProtection="1">
      <alignment horizontal="center"/>
      <protection/>
    </xf>
    <xf numFmtId="0" fontId="55" fillId="0" borderId="0" xfId="56" applyFo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9" xfId="56"/>
    <cellStyle name="Note" xfId="57"/>
    <cellStyle name="Output" xfId="58"/>
    <cellStyle name="Percent" xfId="59"/>
    <cellStyle name="Title" xfId="60"/>
    <cellStyle name="Total" xfId="61"/>
    <cellStyle name="Warning Text" xfId="62"/>
  </cellStyles>
  <dxfs count="6">
    <dxf>
      <font>
        <color indexed="10"/>
      </font>
    </dxf>
    <dxf>
      <font>
        <color indexed="39"/>
      </font>
    </dxf>
    <dxf>
      <font>
        <color indexed="10"/>
      </font>
    </dxf>
    <dxf>
      <font>
        <color indexed="12"/>
      </font>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C53"/>
  <sheetViews>
    <sheetView showGridLines="0" zoomScalePageLayoutView="0" workbookViewId="0" topLeftCell="A1">
      <selection activeCell="B17" sqref="B17"/>
    </sheetView>
  </sheetViews>
  <sheetFormatPr defaultColWidth="9.140625" defaultRowHeight="12" customHeight="1"/>
  <cols>
    <col min="1" max="1" width="64.7109375" style="1" customWidth="1"/>
    <col min="2" max="2" width="64.00390625" style="1" customWidth="1"/>
    <col min="3" max="16384" width="9.140625" style="1" customWidth="1"/>
  </cols>
  <sheetData>
    <row r="1" spans="1:3" ht="17.25" customHeight="1">
      <c r="A1" s="6" t="s">
        <v>559</v>
      </c>
      <c r="B1" s="2"/>
      <c r="C1" s="3"/>
    </row>
    <row r="2" spans="1:3" ht="12" customHeight="1">
      <c r="A2" s="2"/>
      <c r="B2" s="2"/>
      <c r="C2" s="3"/>
    </row>
    <row r="3" spans="1:3" ht="12" customHeight="1">
      <c r="A3" s="8" t="s">
        <v>533</v>
      </c>
      <c r="B3" s="108" t="s">
        <v>1421</v>
      </c>
      <c r="C3" s="3"/>
    </row>
    <row r="4" spans="1:2" ht="12" customHeight="1">
      <c r="A4" s="8" t="s">
        <v>555</v>
      </c>
      <c r="B4" s="13"/>
    </row>
    <row r="5" spans="1:2" ht="12" customHeight="1">
      <c r="A5" s="8" t="s">
        <v>565</v>
      </c>
      <c r="B5" s="13"/>
    </row>
    <row r="6" spans="1:2" ht="12" customHeight="1">
      <c r="A6" s="8" t="s">
        <v>1098</v>
      </c>
      <c r="B6" s="13"/>
    </row>
    <row r="7" spans="1:2" s="49" customFormat="1" ht="12" customHeight="1">
      <c r="A7" s="8" t="s">
        <v>546</v>
      </c>
      <c r="B7" s="48"/>
    </row>
    <row r="8" spans="1:2" s="49" customFormat="1" ht="12" customHeight="1">
      <c r="A8" s="4"/>
      <c r="B8" s="50"/>
    </row>
    <row r="9" spans="1:2" s="49" customFormat="1" ht="12" customHeight="1">
      <c r="A9" s="5" t="s">
        <v>554</v>
      </c>
      <c r="B9" s="50"/>
    </row>
    <row r="10" spans="1:2" s="49" customFormat="1" ht="12" customHeight="1">
      <c r="A10" s="51" t="s">
        <v>547</v>
      </c>
      <c r="B10" s="50"/>
    </row>
    <row r="11" spans="1:2" s="49" customFormat="1" ht="12" customHeight="1">
      <c r="A11" s="51" t="s">
        <v>549</v>
      </c>
      <c r="B11" s="50"/>
    </row>
    <row r="12" spans="1:2" s="49" customFormat="1" ht="12" customHeight="1">
      <c r="A12" s="51" t="s">
        <v>550</v>
      </c>
      <c r="B12" s="50"/>
    </row>
    <row r="13" spans="1:2" s="49" customFormat="1" ht="12" customHeight="1">
      <c r="A13" s="51" t="s">
        <v>548</v>
      </c>
      <c r="B13" s="50"/>
    </row>
    <row r="14" spans="1:2" s="49" customFormat="1" ht="12" customHeight="1">
      <c r="A14" s="51"/>
      <c r="B14" s="50"/>
    </row>
    <row r="15" spans="1:2" s="49" customFormat="1" ht="12" customHeight="1">
      <c r="A15" s="52" t="s">
        <v>556</v>
      </c>
      <c r="B15" s="50"/>
    </row>
    <row r="16" spans="1:2" s="49" customFormat="1" ht="15.75" customHeight="1">
      <c r="A16" s="52" t="s">
        <v>576</v>
      </c>
      <c r="B16" s="50"/>
    </row>
    <row r="17" spans="1:2" s="49" customFormat="1" ht="42.75" customHeight="1">
      <c r="A17" s="52" t="s">
        <v>574</v>
      </c>
      <c r="B17" s="50"/>
    </row>
    <row r="18" spans="1:2" s="49" customFormat="1" ht="40.5" customHeight="1">
      <c r="A18" s="52" t="s">
        <v>575</v>
      </c>
      <c r="B18" s="50"/>
    </row>
    <row r="19" spans="1:2" s="49" customFormat="1" ht="12" customHeight="1">
      <c r="A19" s="51"/>
      <c r="B19" s="53"/>
    </row>
    <row r="20" spans="1:2" s="49" customFormat="1" ht="12" customHeight="1">
      <c r="A20" s="8" t="s">
        <v>560</v>
      </c>
      <c r="B20" s="48"/>
    </row>
    <row r="21" spans="1:2" s="49" customFormat="1" ht="12" customHeight="1">
      <c r="A21" s="8" t="s">
        <v>543</v>
      </c>
      <c r="B21" s="48"/>
    </row>
    <row r="22" spans="1:2" s="49" customFormat="1" ht="12" customHeight="1">
      <c r="A22" s="8" t="s">
        <v>544</v>
      </c>
      <c r="B22" s="48"/>
    </row>
    <row r="23" spans="1:2" s="49" customFormat="1" ht="35.25" customHeight="1">
      <c r="A23" s="18" t="s">
        <v>561</v>
      </c>
      <c r="B23" s="48"/>
    </row>
    <row r="24" spans="1:2" ht="12" customHeight="1">
      <c r="A24" s="4"/>
      <c r="B24" s="7"/>
    </row>
    <row r="25" spans="1:2" ht="12" customHeight="1">
      <c r="A25" s="4" t="s">
        <v>1102</v>
      </c>
      <c r="B25" s="7"/>
    </row>
    <row r="26" spans="1:2" ht="12" customHeight="1">
      <c r="A26" s="8" t="s">
        <v>551</v>
      </c>
      <c r="B26" s="13"/>
    </row>
    <row r="27" spans="1:2" ht="12" customHeight="1">
      <c r="A27" s="8" t="s">
        <v>543</v>
      </c>
      <c r="B27" s="13"/>
    </row>
    <row r="28" spans="1:2" ht="12" customHeight="1">
      <c r="A28" s="8" t="s">
        <v>562</v>
      </c>
      <c r="B28" s="13"/>
    </row>
    <row r="29" spans="1:2" ht="12" customHeight="1">
      <c r="A29" s="8" t="s">
        <v>563</v>
      </c>
      <c r="B29" s="13"/>
    </row>
    <row r="30" spans="1:2" ht="12" customHeight="1">
      <c r="A30" s="8" t="s">
        <v>557</v>
      </c>
      <c r="B30" s="13"/>
    </row>
    <row r="31" spans="1:2" ht="12" customHeight="1">
      <c r="A31" s="8" t="s">
        <v>558</v>
      </c>
      <c r="B31" s="13"/>
    </row>
    <row r="32" spans="1:2" ht="12" customHeight="1">
      <c r="A32" s="8" t="s">
        <v>567</v>
      </c>
      <c r="B32" s="13"/>
    </row>
    <row r="33" spans="1:2" ht="12" customHeight="1">
      <c r="A33" s="8" t="s">
        <v>553</v>
      </c>
      <c r="B33" s="13"/>
    </row>
    <row r="34" spans="1:2" ht="12" customHeight="1">
      <c r="A34" s="105" t="s">
        <v>1103</v>
      </c>
      <c r="B34" s="13"/>
    </row>
    <row r="35" spans="1:3" ht="12" customHeight="1">
      <c r="A35" s="106" t="s">
        <v>1104</v>
      </c>
      <c r="B35" s="13"/>
      <c r="C35" s="107"/>
    </row>
    <row r="36" spans="1:2" ht="12" customHeight="1">
      <c r="A36" s="102"/>
      <c r="B36" s="7"/>
    </row>
    <row r="37" spans="1:2" ht="12" customHeight="1">
      <c r="A37" s="4" t="s">
        <v>566</v>
      </c>
      <c r="B37" s="7"/>
    </row>
    <row r="38" spans="1:2" ht="12" customHeight="1">
      <c r="A38" s="8" t="s">
        <v>551</v>
      </c>
      <c r="B38" s="13"/>
    </row>
    <row r="39" spans="1:2" ht="12" customHeight="1">
      <c r="A39" s="8" t="s">
        <v>543</v>
      </c>
      <c r="B39" s="13"/>
    </row>
    <row r="40" spans="1:2" ht="12" customHeight="1">
      <c r="A40" s="104" t="s">
        <v>553</v>
      </c>
      <c r="B40" s="13"/>
    </row>
    <row r="41" spans="1:2" ht="12" customHeight="1">
      <c r="A41" s="8" t="s">
        <v>552</v>
      </c>
      <c r="B41" s="13"/>
    </row>
    <row r="42" spans="1:2" ht="12" customHeight="1">
      <c r="A42" s="8"/>
      <c r="B42" s="7"/>
    </row>
    <row r="43" spans="1:2" ht="12" customHeight="1" thickBot="1">
      <c r="A43" s="4" t="s">
        <v>1101</v>
      </c>
      <c r="B43" s="7"/>
    </row>
    <row r="44" spans="1:2" ht="18" customHeight="1" thickBot="1" thickTop="1">
      <c r="A44" s="225" t="s">
        <v>1100</v>
      </c>
      <c r="B44" s="226"/>
    </row>
    <row r="45" spans="1:2" ht="15" customHeight="1" thickBot="1" thickTop="1">
      <c r="A45" s="227"/>
      <c r="B45" s="227"/>
    </row>
    <row r="46" spans="1:2" ht="80.25" customHeight="1" thickBot="1" thickTop="1">
      <c r="A46" s="109" t="s">
        <v>1099</v>
      </c>
      <c r="B46" s="103" t="s">
        <v>1106</v>
      </c>
    </row>
    <row r="47" ht="12" customHeight="1" thickTop="1">
      <c r="A47" s="1"/>
    </row>
    <row r="48" ht="12" customHeight="1">
      <c r="A48" s="1"/>
    </row>
    <row r="53" ht="12" customHeight="1">
      <c r="B53"/>
    </row>
  </sheetData>
  <sheetProtection/>
  <mergeCells count="2">
    <mergeCell ref="A44:B44"/>
    <mergeCell ref="A45:B45"/>
  </mergeCells>
  <printOptions/>
  <pageMargins left="0.75" right="0.75" top="1" bottom="1" header="0.5" footer="0.5"/>
  <pageSetup horizontalDpi="525" verticalDpi="525" orientation="landscape" scale="81" r:id="rId1"/>
  <headerFooter alignWithMargins="0">
    <oddHeader>&amp;LAugust 9th, 2007 {Filing Month} 2008
&amp;CRESOURCE ADEQUACY COMPLIANCE FILING&amp;R{Name of LSE}, Page &amp;P of &amp;N</oddHeader>
    <oddFooter>&amp;LFile:  &amp;F&amp;RTab:  &amp;A</oddFooter>
  </headerFooter>
</worksheet>
</file>

<file path=xl/worksheets/sheet2.xml><?xml version="1.0" encoding="utf-8"?>
<worksheet xmlns="http://schemas.openxmlformats.org/spreadsheetml/2006/main" xmlns:r="http://schemas.openxmlformats.org/officeDocument/2006/relationships">
  <sheetPr>
    <tabColor indexed="47"/>
  </sheetPr>
  <dimension ref="A1:B100"/>
  <sheetViews>
    <sheetView showGridLines="0" zoomScalePageLayoutView="0" workbookViewId="0" topLeftCell="A40">
      <selection activeCell="A12" sqref="A12"/>
    </sheetView>
  </sheetViews>
  <sheetFormatPr defaultColWidth="9.140625" defaultRowHeight="12.75"/>
  <cols>
    <col min="1" max="1" width="135.8515625" style="181" customWidth="1"/>
    <col min="2" max="2" width="44.00390625" style="150" customWidth="1"/>
    <col min="3" max="16384" width="9.140625" style="150" customWidth="1"/>
  </cols>
  <sheetData>
    <row r="1" ht="18" customHeight="1">
      <c r="A1" s="165"/>
    </row>
    <row r="2" ht="15.75">
      <c r="A2" s="149"/>
    </row>
    <row r="3" ht="20.25">
      <c r="A3" s="166" t="s">
        <v>81</v>
      </c>
    </row>
    <row r="4" ht="15.75">
      <c r="A4" s="167"/>
    </row>
    <row r="5" ht="15.75">
      <c r="A5" s="149" t="s">
        <v>569</v>
      </c>
    </row>
    <row r="6" ht="15.75">
      <c r="A6" s="149"/>
    </row>
    <row r="7" spans="1:2" ht="15.75">
      <c r="A7" s="132" t="str">
        <f>_Toc124581495</f>
        <v>A.   Overview</v>
      </c>
      <c r="B7" s="168"/>
    </row>
    <row r="8" spans="1:2" ht="15.75">
      <c r="A8" s="132" t="str">
        <f>A23</f>
        <v>B.   Instructions for the Certification Sheet</v>
      </c>
      <c r="B8" s="168"/>
    </row>
    <row r="9" ht="15.75">
      <c r="A9" s="132" t="str">
        <f>A36</f>
        <v>C. Instructions for the LSE Allocations and ID and Local Area Tabs</v>
      </c>
    </row>
    <row r="10" spans="1:2" ht="15.75">
      <c r="A10" s="132" t="str">
        <f>A50</f>
        <v>D. Instructions for the Summary Tab </v>
      </c>
      <c r="B10" s="168"/>
    </row>
    <row r="11" spans="1:2" ht="15.75">
      <c r="A11" s="132" t="str">
        <f>_Toc124581191</f>
        <v>E. Instructions for the Physical Resource Reporting Worksheet</v>
      </c>
      <c r="B11" s="168"/>
    </row>
    <row r="12" ht="15.75">
      <c r="A12" s="132" t="str">
        <f>A89</f>
        <v>F. Worksheet on Additional Local Resources List</v>
      </c>
    </row>
    <row r="13" ht="15.75">
      <c r="A13" s="149"/>
    </row>
    <row r="14" ht="18.75">
      <c r="A14" s="169" t="s">
        <v>570</v>
      </c>
    </row>
    <row r="15" ht="63">
      <c r="A15" s="149" t="s">
        <v>1411</v>
      </c>
    </row>
    <row r="16" ht="15.75">
      <c r="A16" s="149"/>
    </row>
    <row r="17" ht="66.75" customHeight="1">
      <c r="A17" s="149" t="s">
        <v>1352</v>
      </c>
    </row>
    <row r="18" ht="15" customHeight="1">
      <c r="A18" s="149"/>
    </row>
    <row r="19" ht="48" customHeight="1">
      <c r="A19" s="149" t="s">
        <v>1412</v>
      </c>
    </row>
    <row r="20" ht="14.25" customHeight="1">
      <c r="A20" s="149"/>
    </row>
    <row r="21" ht="81.75" customHeight="1">
      <c r="A21" s="149" t="s">
        <v>1383</v>
      </c>
    </row>
    <row r="22" ht="15.75">
      <c r="A22" s="149"/>
    </row>
    <row r="23" ht="18.75">
      <c r="A23" s="169" t="s">
        <v>571</v>
      </c>
    </row>
    <row r="24" ht="15.75">
      <c r="A24" s="132" t="s">
        <v>572</v>
      </c>
    </row>
    <row r="25" ht="15.75">
      <c r="A25" s="132"/>
    </row>
    <row r="26" ht="15.75">
      <c r="A26" s="132" t="s">
        <v>1413</v>
      </c>
    </row>
    <row r="27" ht="15.75">
      <c r="A27" s="132" t="s">
        <v>581</v>
      </c>
    </row>
    <row r="28" ht="15.75">
      <c r="A28" s="132" t="s">
        <v>582</v>
      </c>
    </row>
    <row r="29" ht="15.75">
      <c r="A29" s="132" t="s">
        <v>583</v>
      </c>
    </row>
    <row r="30" ht="15.75">
      <c r="A30" s="132" t="s">
        <v>531</v>
      </c>
    </row>
    <row r="31" ht="31.5">
      <c r="A31" s="132" t="s">
        <v>1274</v>
      </c>
    </row>
    <row r="32" ht="14.25" customHeight="1">
      <c r="A32" s="132" t="s">
        <v>1275</v>
      </c>
    </row>
    <row r="33" ht="32.25" customHeight="1">
      <c r="A33" s="132" t="s">
        <v>1276</v>
      </c>
    </row>
    <row r="34" ht="30" customHeight="1">
      <c r="A34" s="132" t="s">
        <v>1277</v>
      </c>
    </row>
    <row r="35" ht="14.25" customHeight="1">
      <c r="A35" s="132"/>
    </row>
    <row r="36" ht="18.75">
      <c r="A36" s="169" t="s">
        <v>1354</v>
      </c>
    </row>
    <row r="37" ht="18.75">
      <c r="A37" s="169"/>
    </row>
    <row r="38" ht="15.75">
      <c r="A38" s="170" t="s">
        <v>402</v>
      </c>
    </row>
    <row r="39" ht="15.75">
      <c r="A39" s="171"/>
    </row>
    <row r="40" ht="61.5" customHeight="1">
      <c r="A40" s="149" t="s">
        <v>1358</v>
      </c>
    </row>
    <row r="41" ht="12.75" customHeight="1">
      <c r="A41" s="149"/>
    </row>
    <row r="42" s="131" customFormat="1" ht="31.5">
      <c r="A42" s="135" t="s">
        <v>1414</v>
      </c>
    </row>
    <row r="43" s="131" customFormat="1" ht="15.75">
      <c r="A43" s="135"/>
    </row>
    <row r="44" ht="15.75">
      <c r="A44" s="170" t="s">
        <v>403</v>
      </c>
    </row>
    <row r="45" ht="12.75" customHeight="1">
      <c r="A45" s="172"/>
    </row>
    <row r="46" ht="148.5" customHeight="1">
      <c r="A46" s="149" t="s">
        <v>1415</v>
      </c>
    </row>
    <row r="47" ht="12.75" customHeight="1">
      <c r="A47" s="149"/>
    </row>
    <row r="48" ht="47.25">
      <c r="A48" s="149" t="s">
        <v>646</v>
      </c>
    </row>
    <row r="49" ht="12.75" customHeight="1">
      <c r="A49" s="149"/>
    </row>
    <row r="50" ht="18.75">
      <c r="A50" s="169" t="s">
        <v>1355</v>
      </c>
    </row>
    <row r="51" ht="15.75">
      <c r="A51" s="149"/>
    </row>
    <row r="52" ht="31.5">
      <c r="A52" s="149" t="s">
        <v>532</v>
      </c>
    </row>
    <row r="53" ht="15.75">
      <c r="A53" s="149"/>
    </row>
    <row r="54" spans="1:2" s="175" customFormat="1" ht="15.75">
      <c r="A54" s="173" t="s">
        <v>587</v>
      </c>
      <c r="B54" s="174"/>
    </row>
    <row r="55" spans="1:2" s="177" customFormat="1" ht="15.75">
      <c r="A55" s="176"/>
      <c r="B55" s="174"/>
    </row>
    <row r="56" spans="1:2" s="177" customFormat="1" ht="110.25">
      <c r="A56" s="178" t="s">
        <v>536</v>
      </c>
      <c r="B56" s="174"/>
    </row>
    <row r="57" spans="1:2" s="177" customFormat="1" ht="15.75">
      <c r="A57" s="176"/>
      <c r="B57" s="174"/>
    </row>
    <row r="58" spans="1:2" s="175" customFormat="1" ht="15.75">
      <c r="A58" s="173" t="s">
        <v>609</v>
      </c>
      <c r="B58" s="174"/>
    </row>
    <row r="59" spans="1:2" s="177" customFormat="1" ht="15.75">
      <c r="A59" s="176"/>
      <c r="B59" s="174"/>
    </row>
    <row r="60" spans="1:2" s="177" customFormat="1" ht="110.25">
      <c r="A60" s="178" t="s">
        <v>537</v>
      </c>
      <c r="B60" s="174"/>
    </row>
    <row r="61" spans="1:2" s="177" customFormat="1" ht="15.75">
      <c r="A61" s="176"/>
      <c r="B61" s="174"/>
    </row>
    <row r="62" spans="1:2" s="175" customFormat="1" ht="15.75">
      <c r="A62" s="173" t="s">
        <v>610</v>
      </c>
      <c r="B62" s="174"/>
    </row>
    <row r="63" spans="1:2" s="177" customFormat="1" ht="15.75">
      <c r="A63" s="176"/>
      <c r="B63" s="174"/>
    </row>
    <row r="64" spans="1:2" s="177" customFormat="1" ht="110.25">
      <c r="A64" s="178" t="s">
        <v>538</v>
      </c>
      <c r="B64" s="174"/>
    </row>
    <row r="65" spans="1:2" s="177" customFormat="1" ht="15.75">
      <c r="A65" s="176"/>
      <c r="B65" s="174"/>
    </row>
    <row r="66" spans="1:2" s="175" customFormat="1" ht="15.75">
      <c r="A66" s="173" t="s">
        <v>1393</v>
      </c>
      <c r="B66" s="150"/>
    </row>
    <row r="67" spans="1:2" s="177" customFormat="1" ht="15.75">
      <c r="A67" s="176"/>
      <c r="B67" s="150"/>
    </row>
    <row r="68" spans="1:2" s="177" customFormat="1" ht="110.25">
      <c r="A68" s="176" t="s">
        <v>534</v>
      </c>
      <c r="B68" s="150"/>
    </row>
    <row r="69" spans="1:2" s="177" customFormat="1" ht="15.75">
      <c r="A69" s="176"/>
      <c r="B69" s="150"/>
    </row>
    <row r="70" spans="1:2" s="175" customFormat="1" ht="15.75">
      <c r="A70" s="173" t="s">
        <v>1394</v>
      </c>
      <c r="B70" s="174"/>
    </row>
    <row r="71" spans="1:2" s="177" customFormat="1" ht="15.75">
      <c r="A71" s="176"/>
      <c r="B71" s="174"/>
    </row>
    <row r="72" spans="1:2" s="177" customFormat="1" ht="111.75" customHeight="1">
      <c r="A72" s="178" t="s">
        <v>535</v>
      </c>
      <c r="B72" s="174"/>
    </row>
    <row r="73" spans="1:2" s="177" customFormat="1" ht="15.75">
      <c r="A73" s="176"/>
      <c r="B73" s="150"/>
    </row>
    <row r="74" ht="18.75">
      <c r="A74" s="169" t="s">
        <v>1356</v>
      </c>
    </row>
    <row r="75" ht="15.75">
      <c r="A75" s="149"/>
    </row>
    <row r="76" ht="78.75">
      <c r="A76" s="149" t="s">
        <v>1416</v>
      </c>
    </row>
    <row r="77" ht="15.75">
      <c r="A77" s="149"/>
    </row>
    <row r="78" ht="47.25">
      <c r="A78" s="149" t="s">
        <v>1357</v>
      </c>
    </row>
    <row r="79" ht="15.75">
      <c r="A79" s="149"/>
    </row>
    <row r="80" ht="94.5">
      <c r="A80" s="149" t="s">
        <v>539</v>
      </c>
    </row>
    <row r="81" ht="15.75">
      <c r="A81" s="132"/>
    </row>
    <row r="82" ht="31.5">
      <c r="A82" s="134" t="s">
        <v>1278</v>
      </c>
    </row>
    <row r="83" ht="47.25">
      <c r="A83" s="132" t="s">
        <v>1417</v>
      </c>
    </row>
    <row r="84" ht="31.5" customHeight="1">
      <c r="A84" s="132" t="s">
        <v>1385</v>
      </c>
    </row>
    <row r="85" spans="1:2" s="179" customFormat="1" ht="79.5" customHeight="1">
      <c r="A85" s="132" t="s">
        <v>606</v>
      </c>
      <c r="B85" s="150"/>
    </row>
    <row r="86" ht="48" customHeight="1">
      <c r="A86" s="132" t="s">
        <v>1384</v>
      </c>
    </row>
    <row r="87" ht="47.25">
      <c r="A87" s="132" t="s">
        <v>604</v>
      </c>
    </row>
    <row r="88" ht="15.75">
      <c r="A88" s="134"/>
    </row>
    <row r="89" s="131" customFormat="1" ht="18.75">
      <c r="A89" s="180" t="s">
        <v>1353</v>
      </c>
    </row>
    <row r="90" s="131" customFormat="1" ht="12.75"/>
    <row r="91" s="131" customFormat="1" ht="63">
      <c r="A91" s="149" t="s">
        <v>1386</v>
      </c>
    </row>
    <row r="92" s="131" customFormat="1" ht="12.75">
      <c r="A92" s="133"/>
    </row>
    <row r="93" s="131" customFormat="1" ht="31.5">
      <c r="A93" s="134" t="s">
        <v>1316</v>
      </c>
    </row>
    <row r="94" s="131" customFormat="1" ht="31.5">
      <c r="A94" s="132" t="s">
        <v>1317</v>
      </c>
    </row>
    <row r="95" ht="31.5" customHeight="1">
      <c r="A95" s="132" t="s">
        <v>1385</v>
      </c>
    </row>
    <row r="96" s="131" customFormat="1" ht="47.25">
      <c r="A96" s="132" t="s">
        <v>1387</v>
      </c>
    </row>
    <row r="97" s="131" customFormat="1" ht="109.5" customHeight="1">
      <c r="A97" s="132" t="s">
        <v>1418</v>
      </c>
    </row>
    <row r="98" s="131" customFormat="1" ht="148.5" customHeight="1">
      <c r="A98" s="132" t="s">
        <v>1419</v>
      </c>
    </row>
    <row r="99" s="131" customFormat="1" ht="15.75">
      <c r="A99" s="132" t="s">
        <v>1420</v>
      </c>
    </row>
    <row r="100" s="131" customFormat="1" ht="31.5">
      <c r="A100" s="132" t="s">
        <v>1422</v>
      </c>
    </row>
  </sheetData>
  <sheetProtection/>
  <printOptions/>
  <pageMargins left="0.75" right="0.75" top="1" bottom="1" header="0.5" footer="0.5"/>
  <pageSetup horizontalDpi="525" verticalDpi="525" orientation="landscape" scale="72" r:id="rId1"/>
  <headerFooter alignWithMargins="0">
    <oddHeader>&amp;LAugust 9th, 2007 {Filing Month} 2008
&amp;CRESOURCE ADEQUACY COMPLIANCE FILING&amp;R{Name of LSE}, Page &amp;P of &amp;N</oddHeader>
    <oddFooter>&amp;LFile:  &amp;F&amp;RTab:  &amp;A</oddFooter>
  </headerFooter>
  <rowBreaks count="1" manualBreakCount="1">
    <brk id="49" max="0" man="1"/>
  </rowBreaks>
</worksheet>
</file>

<file path=xl/worksheets/sheet3.xml><?xml version="1.0" encoding="utf-8"?>
<worksheet xmlns="http://schemas.openxmlformats.org/spreadsheetml/2006/main" xmlns:r="http://schemas.openxmlformats.org/officeDocument/2006/relationships">
  <dimension ref="A1:R126"/>
  <sheetViews>
    <sheetView tabSelected="1" zoomScale="55" zoomScaleNormal="55" zoomScalePageLayoutView="0" workbookViewId="0" topLeftCell="A52">
      <selection activeCell="C59" sqref="C59"/>
    </sheetView>
  </sheetViews>
  <sheetFormatPr defaultColWidth="9.140625" defaultRowHeight="12.75" outlineLevelCol="1"/>
  <cols>
    <col min="1" max="1" width="6.28125" style="29" customWidth="1"/>
    <col min="2" max="2" width="31.140625" style="29" customWidth="1"/>
    <col min="3" max="3" width="32.28125" style="29" customWidth="1"/>
    <col min="4" max="4" width="16.8515625" style="29" customWidth="1" outlineLevel="1"/>
    <col min="5" max="5" width="14.57421875" style="29" customWidth="1" outlineLevel="1"/>
    <col min="6" max="6" width="19.140625" style="29" customWidth="1" outlineLevel="1"/>
    <col min="7" max="7" width="14.57421875" style="29" customWidth="1" outlineLevel="1"/>
    <col min="8" max="8" width="14.28125" style="29" customWidth="1" outlineLevel="1"/>
    <col min="9" max="9" width="15.421875" style="29" customWidth="1"/>
    <col min="10" max="10" width="13.7109375" style="29" customWidth="1"/>
    <col min="11" max="11" width="14.8515625" style="29" customWidth="1"/>
    <col min="12" max="12" width="13.140625" style="29" customWidth="1"/>
    <col min="13" max="13" width="12.8515625" style="29" customWidth="1"/>
    <col min="14" max="14" width="16.28125" style="29" customWidth="1"/>
    <col min="15" max="15" width="15.421875" style="29" customWidth="1"/>
    <col min="16" max="16" width="9.140625" style="29" customWidth="1"/>
    <col min="17" max="17" width="11.00390625" style="29" bestFit="1" customWidth="1"/>
    <col min="18" max="16384" width="9.140625" style="29" customWidth="1"/>
  </cols>
  <sheetData>
    <row r="1" spans="2:15" ht="33" customHeight="1">
      <c r="B1" s="238"/>
      <c r="C1" s="238"/>
      <c r="D1" s="238"/>
      <c r="E1" s="238"/>
      <c r="F1" s="238"/>
      <c r="G1" s="238"/>
      <c r="H1" s="238"/>
      <c r="I1" s="238"/>
      <c r="J1" s="238"/>
      <c r="K1" s="238"/>
      <c r="L1" s="238"/>
      <c r="M1" s="238"/>
      <c r="N1" s="238"/>
      <c r="O1" s="238"/>
    </row>
    <row r="2" spans="2:18" ht="34.5" customHeight="1">
      <c r="B2" s="239" t="s">
        <v>1410</v>
      </c>
      <c r="C2" s="239"/>
      <c r="D2" s="239"/>
      <c r="E2" s="239"/>
      <c r="F2" s="239"/>
      <c r="G2" s="239"/>
      <c r="H2" s="239"/>
      <c r="I2" s="239"/>
      <c r="J2" s="239"/>
      <c r="K2" s="239"/>
      <c r="L2" s="239"/>
      <c r="M2" s="239"/>
      <c r="N2" s="239"/>
      <c r="O2" s="239"/>
      <c r="P2" s="112" t="s">
        <v>1493</v>
      </c>
      <c r="R2" s="113"/>
    </row>
    <row r="3" spans="2:18" ht="22.5" customHeight="1">
      <c r="B3" s="240"/>
      <c r="C3" s="240"/>
      <c r="D3" s="240"/>
      <c r="E3" s="240"/>
      <c r="F3" s="240"/>
      <c r="G3" s="240"/>
      <c r="H3" s="240"/>
      <c r="I3" s="240"/>
      <c r="J3" s="240"/>
      <c r="K3" s="240"/>
      <c r="L3" s="240"/>
      <c r="M3" s="240"/>
      <c r="N3" s="240"/>
      <c r="O3" s="240"/>
      <c r="P3" s="112">
        <v>13</v>
      </c>
      <c r="R3" s="113"/>
    </row>
    <row r="4" spans="2:16" ht="23.25" customHeight="1">
      <c r="B4" s="240" t="s">
        <v>508</v>
      </c>
      <c r="C4" s="240"/>
      <c r="D4" s="240"/>
      <c r="E4" s="240"/>
      <c r="F4" s="240"/>
      <c r="G4" s="240"/>
      <c r="H4" s="240"/>
      <c r="I4" s="240"/>
      <c r="J4" s="240"/>
      <c r="K4" s="240"/>
      <c r="L4" s="240"/>
      <c r="M4" s="240"/>
      <c r="N4" s="240"/>
      <c r="O4" s="240"/>
      <c r="P4" s="15"/>
    </row>
    <row r="5" spans="2:10" ht="15">
      <c r="B5" s="15"/>
      <c r="C5" s="15"/>
      <c r="D5" s="15"/>
      <c r="E5" s="15"/>
      <c r="F5" s="15"/>
      <c r="G5" s="15"/>
      <c r="H5" s="15"/>
      <c r="I5" s="15"/>
      <c r="J5" s="15"/>
    </row>
    <row r="6" spans="2:15" ht="15.75">
      <c r="B6" s="15"/>
      <c r="C6" s="15"/>
      <c r="D6" s="238" t="s">
        <v>1409</v>
      </c>
      <c r="E6" s="238"/>
      <c r="F6" s="238"/>
      <c r="G6" s="238"/>
      <c r="H6" s="238"/>
      <c r="I6" s="238"/>
      <c r="J6" s="238"/>
      <c r="K6" s="238"/>
      <c r="L6" s="238"/>
      <c r="M6" s="238"/>
      <c r="N6" s="238"/>
      <c r="O6" s="238"/>
    </row>
    <row r="7" spans="2:15" ht="15.75">
      <c r="B7" s="9" t="s">
        <v>509</v>
      </c>
      <c r="C7" s="9" t="s">
        <v>1279</v>
      </c>
      <c r="D7" s="183">
        <v>40909</v>
      </c>
      <c r="E7" s="183">
        <v>40940</v>
      </c>
      <c r="F7" s="183">
        <v>40969</v>
      </c>
      <c r="G7" s="183">
        <v>41000</v>
      </c>
      <c r="H7" s="183">
        <v>41030</v>
      </c>
      <c r="I7" s="183">
        <v>41061</v>
      </c>
      <c r="J7" s="183">
        <v>41091</v>
      </c>
      <c r="K7" s="183">
        <v>41122</v>
      </c>
      <c r="L7" s="183">
        <v>41153</v>
      </c>
      <c r="M7" s="183">
        <v>41183</v>
      </c>
      <c r="N7" s="183">
        <v>41214</v>
      </c>
      <c r="O7" s="183">
        <v>41244</v>
      </c>
    </row>
    <row r="8" spans="2:15" ht="33" customHeight="1">
      <c r="B8" s="9"/>
      <c r="C8" s="9"/>
      <c r="D8" s="125">
        <v>1</v>
      </c>
      <c r="E8" s="125">
        <v>2</v>
      </c>
      <c r="F8" s="125">
        <v>3</v>
      </c>
      <c r="G8" s="125">
        <v>4</v>
      </c>
      <c r="H8" s="125">
        <v>5</v>
      </c>
      <c r="I8" s="125">
        <v>6</v>
      </c>
      <c r="J8" s="125">
        <v>7</v>
      </c>
      <c r="K8" s="125">
        <v>8</v>
      </c>
      <c r="L8" s="125">
        <v>9</v>
      </c>
      <c r="M8" s="125">
        <v>10</v>
      </c>
      <c r="N8" s="125">
        <v>11</v>
      </c>
      <c r="O8" s="125">
        <v>12</v>
      </c>
    </row>
    <row r="9" spans="1:15" ht="15" customHeight="1">
      <c r="A9">
        <v>1</v>
      </c>
      <c r="B9" s="114" t="s">
        <v>510</v>
      </c>
      <c r="C9" s="15" t="s">
        <v>511</v>
      </c>
      <c r="D9" s="143"/>
      <c r="E9" s="143"/>
      <c r="F9" s="143"/>
      <c r="G9" s="143"/>
      <c r="H9" s="143"/>
      <c r="I9" s="143"/>
      <c r="J9" s="143"/>
      <c r="K9" s="143"/>
      <c r="L9" s="143"/>
      <c r="M9" s="143"/>
      <c r="N9" s="143"/>
      <c r="O9" s="143"/>
    </row>
    <row r="10" spans="2:15" ht="15">
      <c r="B10" s="114"/>
      <c r="C10" s="15" t="s">
        <v>512</v>
      </c>
      <c r="D10" s="143"/>
      <c r="E10" s="143"/>
      <c r="F10" s="143"/>
      <c r="G10" s="143"/>
      <c r="H10" s="143"/>
      <c r="I10" s="143"/>
      <c r="J10" s="143"/>
      <c r="K10" s="143"/>
      <c r="L10" s="143"/>
      <c r="M10" s="143"/>
      <c r="N10" s="143"/>
      <c r="O10" s="143"/>
    </row>
    <row r="11" spans="2:15" ht="15">
      <c r="B11" s="114"/>
      <c r="C11" s="15" t="s">
        <v>541</v>
      </c>
      <c r="D11" s="143"/>
      <c r="E11" s="143"/>
      <c r="F11" s="143"/>
      <c r="G11" s="143"/>
      <c r="H11" s="143"/>
      <c r="I11" s="143"/>
      <c r="J11" s="143"/>
      <c r="K11" s="143"/>
      <c r="L11" s="143"/>
      <c r="M11" s="143"/>
      <c r="N11" s="143"/>
      <c r="O11" s="143"/>
    </row>
    <row r="12" spans="2:15" ht="15">
      <c r="B12" s="114"/>
      <c r="C12" s="15" t="s">
        <v>513</v>
      </c>
      <c r="D12" s="143"/>
      <c r="E12" s="118"/>
      <c r="F12" s="118"/>
      <c r="G12" s="143"/>
      <c r="H12" s="143"/>
      <c r="I12" s="143"/>
      <c r="J12" s="143"/>
      <c r="K12" s="143"/>
      <c r="L12" s="143"/>
      <c r="M12" s="143"/>
      <c r="N12" s="143"/>
      <c r="O12" s="143"/>
    </row>
    <row r="13" spans="2:15" ht="15">
      <c r="B13" s="114"/>
      <c r="D13" s="184"/>
      <c r="E13" s="30"/>
      <c r="F13" s="30"/>
      <c r="G13" s="184"/>
      <c r="H13" s="184"/>
      <c r="I13" s="184"/>
      <c r="J13" s="184"/>
      <c r="K13" s="184"/>
      <c r="L13" s="184"/>
      <c r="M13" s="184"/>
      <c r="N13" s="184"/>
      <c r="O13" s="184"/>
    </row>
    <row r="14" spans="2:15" ht="15" customHeight="1">
      <c r="B14" s="114" t="s">
        <v>1313</v>
      </c>
      <c r="C14" s="15" t="s">
        <v>511</v>
      </c>
      <c r="D14" s="143"/>
      <c r="E14" s="118"/>
      <c r="F14" s="118"/>
      <c r="G14" s="143"/>
      <c r="H14" s="143"/>
      <c r="I14" s="143"/>
      <c r="J14" s="143"/>
      <c r="K14" s="143"/>
      <c r="L14" s="143"/>
      <c r="M14" s="143"/>
      <c r="N14" s="143"/>
      <c r="O14" s="143"/>
    </row>
    <row r="15" spans="2:15" ht="15">
      <c r="B15" s="114"/>
      <c r="C15" s="15" t="s">
        <v>512</v>
      </c>
      <c r="D15" s="143"/>
      <c r="E15" s="118"/>
      <c r="F15" s="118"/>
      <c r="G15" s="143"/>
      <c r="H15" s="143"/>
      <c r="I15" s="143"/>
      <c r="J15" s="143"/>
      <c r="K15" s="143"/>
      <c r="L15" s="143"/>
      <c r="M15" s="143"/>
      <c r="N15" s="143"/>
      <c r="O15" s="143"/>
    </row>
    <row r="16" spans="2:15" ht="15">
      <c r="B16" s="114"/>
      <c r="C16" s="15" t="s">
        <v>541</v>
      </c>
      <c r="D16" s="143"/>
      <c r="E16" s="118"/>
      <c r="F16" s="118"/>
      <c r="G16" s="143"/>
      <c r="H16" s="143"/>
      <c r="I16" s="143"/>
      <c r="J16" s="143"/>
      <c r="K16" s="143"/>
      <c r="L16" s="143"/>
      <c r="M16" s="143"/>
      <c r="N16" s="143"/>
      <c r="O16" s="143"/>
    </row>
    <row r="17" spans="2:15" ht="28.5" customHeight="1">
      <c r="B17" s="114"/>
      <c r="C17" s="15"/>
      <c r="D17" s="184"/>
      <c r="E17" s="30"/>
      <c r="F17" s="30"/>
      <c r="G17" s="184"/>
      <c r="H17" s="184"/>
      <c r="I17" s="184"/>
      <c r="J17" s="184"/>
      <c r="K17" s="184"/>
      <c r="L17" s="184"/>
      <c r="M17" s="184"/>
      <c r="N17" s="184"/>
      <c r="O17" s="184"/>
    </row>
    <row r="18" spans="1:15" ht="15" customHeight="1">
      <c r="A18">
        <v>2</v>
      </c>
      <c r="B18" s="235" t="s">
        <v>1280</v>
      </c>
      <c r="C18" s="15" t="s">
        <v>511</v>
      </c>
      <c r="D18" s="185"/>
      <c r="E18" s="186"/>
      <c r="F18" s="186"/>
      <c r="G18" s="186"/>
      <c r="H18" s="185"/>
      <c r="I18" s="185"/>
      <c r="J18" s="185"/>
      <c r="K18" s="185"/>
      <c r="L18" s="185"/>
      <c r="M18" s="185"/>
      <c r="N18" s="185"/>
      <c r="O18" s="185"/>
    </row>
    <row r="19" spans="2:15" ht="15">
      <c r="B19" s="236"/>
      <c r="C19" s="15" t="s">
        <v>512</v>
      </c>
      <c r="D19" s="185"/>
      <c r="E19" s="185"/>
      <c r="F19" s="186"/>
      <c r="G19" s="186"/>
      <c r="H19" s="185"/>
      <c r="I19" s="185"/>
      <c r="J19" s="185"/>
      <c r="K19" s="185"/>
      <c r="L19" s="185"/>
      <c r="M19" s="185"/>
      <c r="N19" s="185"/>
      <c r="O19" s="185"/>
    </row>
    <row r="20" spans="2:15" ht="15">
      <c r="B20" s="236"/>
      <c r="C20" s="15" t="s">
        <v>541</v>
      </c>
      <c r="D20" s="185"/>
      <c r="E20" s="185"/>
      <c r="F20" s="186"/>
      <c r="G20" s="186"/>
      <c r="H20" s="185"/>
      <c r="I20" s="185"/>
      <c r="J20" s="185"/>
      <c r="K20" s="185"/>
      <c r="L20" s="185"/>
      <c r="M20" s="185"/>
      <c r="N20" s="185"/>
      <c r="O20" s="185"/>
    </row>
    <row r="21" spans="4:15" ht="27" customHeight="1">
      <c r="D21" s="187"/>
      <c r="E21" s="187"/>
      <c r="F21" s="30"/>
      <c r="G21" s="30"/>
      <c r="H21" s="187"/>
      <c r="I21" s="187"/>
      <c r="J21" s="187"/>
      <c r="K21" s="187"/>
      <c r="L21" s="187"/>
      <c r="M21" s="187"/>
      <c r="N21" s="187"/>
      <c r="O21" s="187"/>
    </row>
    <row r="22" spans="1:15" ht="15">
      <c r="A22">
        <v>3</v>
      </c>
      <c r="B22" s="114" t="s">
        <v>514</v>
      </c>
      <c r="C22" s="15" t="s">
        <v>511</v>
      </c>
      <c r="D22" s="143"/>
      <c r="E22" s="143"/>
      <c r="F22" s="118"/>
      <c r="G22" s="118"/>
      <c r="H22" s="143"/>
      <c r="I22" s="143"/>
      <c r="J22" s="143"/>
      <c r="K22" s="143"/>
      <c r="L22" s="143"/>
      <c r="M22" s="143"/>
      <c r="N22" s="143"/>
      <c r="O22" s="143"/>
    </row>
    <row r="23" spans="2:15" ht="15">
      <c r="B23" s="114"/>
      <c r="C23" s="15" t="s">
        <v>512</v>
      </c>
      <c r="D23" s="143"/>
      <c r="E23" s="143"/>
      <c r="F23" s="143"/>
      <c r="G23" s="143"/>
      <c r="H23" s="143"/>
      <c r="I23" s="143"/>
      <c r="J23" s="143"/>
      <c r="K23" s="143"/>
      <c r="L23" s="143"/>
      <c r="M23" s="143"/>
      <c r="N23" s="143"/>
      <c r="O23" s="143"/>
    </row>
    <row r="24" spans="2:15" ht="15">
      <c r="B24" s="114"/>
      <c r="C24" s="15" t="s">
        <v>541</v>
      </c>
      <c r="D24" s="143"/>
      <c r="E24" s="143"/>
      <c r="F24" s="143"/>
      <c r="G24" s="143"/>
      <c r="H24" s="143"/>
      <c r="I24" s="143"/>
      <c r="J24" s="143"/>
      <c r="K24" s="143"/>
      <c r="L24" s="143"/>
      <c r="M24" s="143"/>
      <c r="N24" s="143"/>
      <c r="O24" s="143"/>
    </row>
    <row r="25" spans="2:15" ht="31.5" customHeight="1">
      <c r="B25" s="114"/>
      <c r="D25" s="144"/>
      <c r="E25" s="144"/>
      <c r="F25" s="143"/>
      <c r="G25" s="143"/>
      <c r="H25" s="144"/>
      <c r="I25" s="144"/>
      <c r="J25" s="144"/>
      <c r="K25" s="144"/>
      <c r="L25" s="144"/>
      <c r="M25" s="144"/>
      <c r="N25" s="144"/>
      <c r="O25" s="144"/>
    </row>
    <row r="26" spans="1:15" ht="15" customHeight="1">
      <c r="A26">
        <v>4</v>
      </c>
      <c r="B26" s="114" t="s">
        <v>515</v>
      </c>
      <c r="C26" s="15" t="s">
        <v>511</v>
      </c>
      <c r="D26" s="143"/>
      <c r="E26" s="143"/>
      <c r="F26" s="143"/>
      <c r="G26" s="143"/>
      <c r="H26" s="143"/>
      <c r="I26" s="143"/>
      <c r="J26" s="143"/>
      <c r="K26" s="143"/>
      <c r="L26" s="143"/>
      <c r="M26" s="143"/>
      <c r="N26" s="143"/>
      <c r="O26" s="143"/>
    </row>
    <row r="27" spans="2:15" ht="15">
      <c r="B27" s="114"/>
      <c r="C27" s="15" t="s">
        <v>512</v>
      </c>
      <c r="D27" s="143"/>
      <c r="E27" s="143"/>
      <c r="F27" s="143"/>
      <c r="G27" s="143"/>
      <c r="H27" s="143"/>
      <c r="I27" s="143"/>
      <c r="J27" s="143"/>
      <c r="K27" s="143"/>
      <c r="L27" s="143"/>
      <c r="M27" s="143"/>
      <c r="N27" s="143"/>
      <c r="O27" s="143"/>
    </row>
    <row r="28" spans="2:15" ht="15">
      <c r="B28" s="114"/>
      <c r="C28" s="15" t="s">
        <v>541</v>
      </c>
      <c r="D28" s="143"/>
      <c r="E28" s="143"/>
      <c r="F28" s="143"/>
      <c r="G28" s="143"/>
      <c r="H28" s="143"/>
      <c r="I28" s="143"/>
      <c r="J28" s="143"/>
      <c r="K28" s="143"/>
      <c r="L28" s="143"/>
      <c r="M28" s="143"/>
      <c r="N28" s="143"/>
      <c r="O28" s="143"/>
    </row>
    <row r="29" spans="2:15" ht="15">
      <c r="B29" s="114"/>
      <c r="D29" s="143"/>
      <c r="E29" s="143"/>
      <c r="F29" s="143"/>
      <c r="G29" s="143"/>
      <c r="H29" s="143"/>
      <c r="I29" s="143"/>
      <c r="J29" s="143"/>
      <c r="K29" s="143"/>
      <c r="L29" s="143"/>
      <c r="M29" s="143"/>
      <c r="N29" s="143"/>
      <c r="O29" s="143"/>
    </row>
    <row r="30" spans="1:16" ht="15" customHeight="1">
      <c r="A30" s="115">
        <v>5</v>
      </c>
      <c r="B30" s="235" t="s">
        <v>516</v>
      </c>
      <c r="C30" s="15" t="s">
        <v>511</v>
      </c>
      <c r="D30" s="143"/>
      <c r="E30" s="143"/>
      <c r="F30" s="143"/>
      <c r="G30" s="143"/>
      <c r="H30" s="143"/>
      <c r="I30" s="143"/>
      <c r="J30" s="143"/>
      <c r="K30" s="143"/>
      <c r="L30" s="143"/>
      <c r="M30" s="143"/>
      <c r="N30" s="143"/>
      <c r="O30" s="143"/>
      <c r="P30" s="124"/>
    </row>
    <row r="31" spans="1:16" ht="15">
      <c r="A31" s="115"/>
      <c r="B31" s="236"/>
      <c r="C31" s="15" t="s">
        <v>512</v>
      </c>
      <c r="D31" s="143"/>
      <c r="E31" s="143"/>
      <c r="F31" s="143"/>
      <c r="G31" s="143"/>
      <c r="H31" s="143"/>
      <c r="I31" s="143"/>
      <c r="J31" s="143"/>
      <c r="K31" s="143"/>
      <c r="L31" s="143"/>
      <c r="M31" s="143"/>
      <c r="N31" s="143"/>
      <c r="O31" s="143"/>
      <c r="P31" s="124"/>
    </row>
    <row r="32" spans="2:16" ht="15">
      <c r="B32" s="236"/>
      <c r="C32" s="15" t="s">
        <v>541</v>
      </c>
      <c r="D32" s="143"/>
      <c r="E32" s="143"/>
      <c r="F32" s="143"/>
      <c r="G32" s="143"/>
      <c r="H32" s="143"/>
      <c r="I32" s="143"/>
      <c r="J32" s="143"/>
      <c r="K32" s="143"/>
      <c r="L32" s="143"/>
      <c r="M32" s="143"/>
      <c r="N32" s="143"/>
      <c r="O32" s="143"/>
      <c r="P32" s="124"/>
    </row>
    <row r="33" spans="2:15" ht="16.5" customHeight="1">
      <c r="B33" s="114"/>
      <c r="D33" s="187"/>
      <c r="E33" s="187"/>
      <c r="F33" s="187"/>
      <c r="G33" s="187"/>
      <c r="H33" s="187"/>
      <c r="I33" s="187"/>
      <c r="J33" s="187"/>
      <c r="K33" s="187"/>
      <c r="L33" s="187"/>
      <c r="M33" s="187"/>
      <c r="N33" s="187"/>
      <c r="O33" s="187"/>
    </row>
    <row r="34" spans="1:15" ht="15">
      <c r="A34">
        <v>6</v>
      </c>
      <c r="B34" s="114" t="s">
        <v>517</v>
      </c>
      <c r="C34" s="15" t="s">
        <v>511</v>
      </c>
      <c r="D34" s="143"/>
      <c r="E34" s="143"/>
      <c r="F34" s="143"/>
      <c r="G34" s="143"/>
      <c r="H34" s="143"/>
      <c r="I34" s="143"/>
      <c r="J34" s="143"/>
      <c r="K34" s="143"/>
      <c r="L34" s="143"/>
      <c r="M34" s="143"/>
      <c r="N34" s="143"/>
      <c r="O34" s="143"/>
    </row>
    <row r="35" spans="2:15" ht="24" customHeight="1">
      <c r="B35" s="114"/>
      <c r="C35" s="15" t="s">
        <v>512</v>
      </c>
      <c r="D35" s="144"/>
      <c r="E35" s="144"/>
      <c r="F35" s="144"/>
      <c r="G35" s="144"/>
      <c r="H35" s="144"/>
      <c r="I35" s="144"/>
      <c r="J35" s="144"/>
      <c r="K35" s="144"/>
      <c r="L35" s="144"/>
      <c r="M35" s="144"/>
      <c r="N35" s="144"/>
      <c r="O35" s="144"/>
    </row>
    <row r="36" spans="2:15" ht="24" customHeight="1">
      <c r="B36" s="114"/>
      <c r="C36" s="15" t="s">
        <v>541</v>
      </c>
      <c r="D36" s="144"/>
      <c r="E36" s="144"/>
      <c r="F36" s="144"/>
      <c r="G36" s="144"/>
      <c r="H36" s="144"/>
      <c r="I36" s="144"/>
      <c r="J36" s="144"/>
      <c r="K36" s="144"/>
      <c r="L36" s="144"/>
      <c r="M36" s="144"/>
      <c r="N36" s="144"/>
      <c r="O36" s="144"/>
    </row>
    <row r="37" spans="2:15" ht="3.75" customHeight="1">
      <c r="B37" s="114"/>
      <c r="D37" s="187"/>
      <c r="E37" s="187"/>
      <c r="F37" s="187"/>
      <c r="G37" s="187"/>
      <c r="H37" s="187"/>
      <c r="I37" s="187"/>
      <c r="J37" s="187"/>
      <c r="K37" s="187"/>
      <c r="L37" s="187"/>
      <c r="M37" s="187"/>
      <c r="N37" s="187"/>
      <c r="O37" s="187"/>
    </row>
    <row r="38" spans="1:18" ht="31.5">
      <c r="A38">
        <v>7</v>
      </c>
      <c r="B38" s="116" t="s">
        <v>1392</v>
      </c>
      <c r="C38" s="15" t="s">
        <v>511</v>
      </c>
      <c r="D38" s="188"/>
      <c r="E38" s="188"/>
      <c r="F38" s="188"/>
      <c r="G38" s="188"/>
      <c r="H38" s="188"/>
      <c r="I38" s="188"/>
      <c r="J38" s="188"/>
      <c r="K38" s="188"/>
      <c r="L38" s="188"/>
      <c r="M38" s="188"/>
      <c r="N38" s="188"/>
      <c r="O38" s="188"/>
      <c r="Q38" s="223"/>
      <c r="R38" s="224"/>
    </row>
    <row r="39" spans="2:18" ht="24" customHeight="1">
      <c r="B39" s="9"/>
      <c r="C39" s="15" t="s">
        <v>512</v>
      </c>
      <c r="D39" s="188"/>
      <c r="E39" s="188"/>
      <c r="F39" s="188"/>
      <c r="G39" s="188"/>
      <c r="H39" s="188"/>
      <c r="I39" s="188"/>
      <c r="J39" s="188"/>
      <c r="K39" s="188"/>
      <c r="L39" s="188"/>
      <c r="M39" s="188"/>
      <c r="N39" s="188"/>
      <c r="O39" s="188"/>
      <c r="Q39" s="223"/>
      <c r="R39" s="224"/>
    </row>
    <row r="40" spans="3:18" ht="24" customHeight="1">
      <c r="C40" s="15" t="s">
        <v>541</v>
      </c>
      <c r="D40" s="188"/>
      <c r="E40" s="188"/>
      <c r="F40" s="188"/>
      <c r="G40" s="188"/>
      <c r="H40" s="188"/>
      <c r="I40" s="188"/>
      <c r="J40" s="188"/>
      <c r="K40" s="188"/>
      <c r="L40" s="188"/>
      <c r="M40" s="188"/>
      <c r="N40" s="188"/>
      <c r="O40" s="188"/>
      <c r="Q40" s="223"/>
      <c r="R40" s="224"/>
    </row>
    <row r="41" spans="3:15" ht="30" customHeight="1">
      <c r="C41" s="9" t="s">
        <v>513</v>
      </c>
      <c r="D41" s="145"/>
      <c r="E41" s="145"/>
      <c r="F41" s="145"/>
      <c r="G41" s="145"/>
      <c r="H41" s="145"/>
      <c r="I41" s="145"/>
      <c r="J41" s="145"/>
      <c r="K41" s="145"/>
      <c r="L41" s="145"/>
      <c r="M41" s="145"/>
      <c r="N41" s="145"/>
      <c r="O41" s="145"/>
    </row>
    <row r="42" ht="12" customHeight="1"/>
    <row r="43" spans="2:15" ht="12.75" customHeight="1">
      <c r="B43" s="33"/>
      <c r="C43" s="31"/>
      <c r="D43" s="125"/>
      <c r="E43" s="125"/>
      <c r="F43" s="125"/>
      <c r="G43" s="125"/>
      <c r="H43" s="125"/>
      <c r="I43" s="125"/>
      <c r="J43" s="125"/>
      <c r="K43" s="125"/>
      <c r="L43" s="125"/>
      <c r="M43" s="125"/>
      <c r="N43" s="125"/>
      <c r="O43" s="125"/>
    </row>
    <row r="44" spans="2:15" ht="23.25" customHeight="1">
      <c r="B44" s="237" t="s">
        <v>1495</v>
      </c>
      <c r="C44" s="237"/>
      <c r="D44" s="237"/>
      <c r="E44" s="237"/>
      <c r="F44" s="237"/>
      <c r="G44" s="237"/>
      <c r="H44" s="237"/>
      <c r="I44" s="237"/>
      <c r="J44" s="237"/>
      <c r="K44" s="237"/>
      <c r="L44" s="237"/>
      <c r="M44" s="237"/>
      <c r="N44" s="237"/>
      <c r="O44" s="237"/>
    </row>
    <row r="45" spans="4:15" ht="15.75">
      <c r="D45" s="183">
        <v>40909</v>
      </c>
      <c r="E45" s="183">
        <v>40940</v>
      </c>
      <c r="F45" s="183">
        <v>40969</v>
      </c>
      <c r="G45" s="183">
        <v>41000</v>
      </c>
      <c r="H45" s="183">
        <v>41030</v>
      </c>
      <c r="I45" s="183">
        <v>41061</v>
      </c>
      <c r="J45" s="183">
        <v>41091</v>
      </c>
      <c r="K45" s="183">
        <v>41122</v>
      </c>
      <c r="L45" s="183">
        <v>41153</v>
      </c>
      <c r="M45" s="183">
        <v>41183</v>
      </c>
      <c r="N45" s="183">
        <v>41214</v>
      </c>
      <c r="O45" s="183">
        <v>41244</v>
      </c>
    </row>
    <row r="46" spans="2:15" ht="15.75">
      <c r="B46" s="35" t="s">
        <v>518</v>
      </c>
      <c r="C46" s="30"/>
      <c r="D46" s="126"/>
      <c r="E46" s="126"/>
      <c r="F46" s="126"/>
      <c r="G46" s="126"/>
      <c r="H46" s="126"/>
      <c r="I46" s="126"/>
      <c r="J46" s="126"/>
      <c r="K46" s="126"/>
      <c r="L46" s="126"/>
      <c r="M46" s="126"/>
      <c r="N46" s="126"/>
      <c r="O46" s="126"/>
    </row>
    <row r="47" spans="4:15" ht="15">
      <c r="D47" s="126"/>
      <c r="E47" s="126"/>
      <c r="F47" s="126"/>
      <c r="G47" s="126"/>
      <c r="H47" s="126"/>
      <c r="I47" s="126"/>
      <c r="J47" s="126"/>
      <c r="K47" s="126"/>
      <c r="L47" s="126"/>
      <c r="M47" s="126"/>
      <c r="N47" s="126"/>
      <c r="O47" s="126"/>
    </row>
    <row r="48" spans="2:15" ht="15.75">
      <c r="B48" s="189"/>
      <c r="C48" s="36" t="s">
        <v>573</v>
      </c>
      <c r="D48" s="118"/>
      <c r="E48" s="118"/>
      <c r="F48" s="118"/>
      <c r="G48" s="118"/>
      <c r="H48" s="118"/>
      <c r="I48" s="118"/>
      <c r="J48" s="118"/>
      <c r="K48" s="118"/>
      <c r="L48" s="118"/>
      <c r="M48" s="118"/>
      <c r="N48" s="118"/>
      <c r="O48" s="118"/>
    </row>
    <row r="49" spans="2:15" ht="15.75">
      <c r="B49" s="117"/>
      <c r="C49" s="36" t="s">
        <v>608</v>
      </c>
      <c r="D49" s="118"/>
      <c r="E49" s="118"/>
      <c r="F49" s="118"/>
      <c r="G49" s="118"/>
      <c r="H49" s="118"/>
      <c r="I49" s="118"/>
      <c r="J49" s="118"/>
      <c r="K49" s="118"/>
      <c r="L49" s="118"/>
      <c r="M49" s="118"/>
      <c r="N49" s="118"/>
      <c r="O49" s="118"/>
    </row>
    <row r="50" spans="2:15" ht="15.75">
      <c r="B50" s="117"/>
      <c r="C50" s="54" t="s">
        <v>523</v>
      </c>
      <c r="D50" s="127"/>
      <c r="E50" s="127"/>
      <c r="F50" s="127"/>
      <c r="G50" s="127"/>
      <c r="H50" s="127"/>
      <c r="I50" s="127"/>
      <c r="J50" s="127"/>
      <c r="K50" s="127"/>
      <c r="L50" s="127"/>
      <c r="M50" s="127"/>
      <c r="N50" s="127"/>
      <c r="O50" s="127"/>
    </row>
    <row r="51" spans="2:15" ht="16.5" thickBot="1">
      <c r="B51" s="38"/>
      <c r="C51" s="37" t="s">
        <v>519</v>
      </c>
      <c r="D51" s="190"/>
      <c r="E51" s="190"/>
      <c r="F51" s="190"/>
      <c r="G51" s="190"/>
      <c r="H51" s="190"/>
      <c r="I51" s="190"/>
      <c r="J51" s="190"/>
      <c r="K51" s="190"/>
      <c r="L51" s="190"/>
      <c r="M51" s="190"/>
      <c r="N51" s="190"/>
      <c r="O51" s="190"/>
    </row>
    <row r="52" spans="2:15" ht="15.75">
      <c r="B52" s="38"/>
      <c r="C52" s="54"/>
      <c r="D52" s="191"/>
      <c r="E52" s="191"/>
      <c r="F52" s="191"/>
      <c r="G52" s="191"/>
      <c r="H52" s="191"/>
      <c r="I52" s="191"/>
      <c r="J52" s="191"/>
      <c r="K52" s="191"/>
      <c r="L52" s="191"/>
      <c r="M52" s="191"/>
      <c r="N52" s="191"/>
      <c r="O52" s="191"/>
    </row>
    <row r="53" spans="2:15" ht="15.75">
      <c r="B53" s="38"/>
      <c r="C53" s="39"/>
      <c r="D53" s="192"/>
      <c r="E53" s="192"/>
      <c r="F53" s="192"/>
      <c r="G53" s="192"/>
      <c r="H53" s="192"/>
      <c r="I53" s="192"/>
      <c r="J53" s="192"/>
      <c r="K53" s="192"/>
      <c r="L53" s="192"/>
      <c r="M53" s="192"/>
      <c r="N53" s="192"/>
      <c r="O53" s="192"/>
    </row>
    <row r="54" spans="2:15" ht="15.75">
      <c r="B54" s="40" t="s">
        <v>524</v>
      </c>
      <c r="C54" s="41"/>
      <c r="D54" s="193"/>
      <c r="E54" s="193"/>
      <c r="F54" s="193"/>
      <c r="G54" s="193"/>
      <c r="H54" s="193"/>
      <c r="I54" s="193"/>
      <c r="J54" s="193"/>
      <c r="K54" s="193"/>
      <c r="L54" s="193"/>
      <c r="M54" s="193"/>
      <c r="N54" s="193"/>
      <c r="O54" s="193"/>
    </row>
    <row r="55" spans="2:15" ht="15">
      <c r="B55" s="41"/>
      <c r="C55" s="41"/>
      <c r="D55" s="194"/>
      <c r="E55" s="194"/>
      <c r="F55" s="194"/>
      <c r="G55" s="194"/>
      <c r="H55" s="194"/>
      <c r="I55" s="194"/>
      <c r="J55" s="194"/>
      <c r="K55" s="194"/>
      <c r="L55" s="194"/>
      <c r="M55" s="194"/>
      <c r="N55" s="194"/>
      <c r="O55" s="194"/>
    </row>
    <row r="56" spans="2:15" ht="15.75">
      <c r="B56" s="120"/>
      <c r="C56" s="36" t="s">
        <v>579</v>
      </c>
      <c r="D56" s="118"/>
      <c r="E56" s="118"/>
      <c r="F56" s="118"/>
      <c r="G56" s="118"/>
      <c r="H56" s="118"/>
      <c r="I56" s="118"/>
      <c r="J56" s="118"/>
      <c r="K56" s="118"/>
      <c r="L56" s="118"/>
      <c r="M56" s="118"/>
      <c r="N56" s="118"/>
      <c r="O56" s="118"/>
    </row>
    <row r="57" spans="2:15" ht="16.5" thickBot="1">
      <c r="B57" s="146"/>
      <c r="C57" s="37" t="s">
        <v>519</v>
      </c>
      <c r="D57" s="190"/>
      <c r="E57" s="190"/>
      <c r="F57" s="190"/>
      <c r="G57" s="190"/>
      <c r="H57" s="190"/>
      <c r="I57" s="190"/>
      <c r="J57" s="190"/>
      <c r="K57" s="190"/>
      <c r="L57" s="190"/>
      <c r="M57" s="190"/>
      <c r="N57" s="190"/>
      <c r="O57" s="190"/>
    </row>
    <row r="58" spans="2:15" ht="15.75">
      <c r="B58" s="38"/>
      <c r="C58" s="54"/>
      <c r="D58" s="191"/>
      <c r="E58" s="191"/>
      <c r="F58" s="191"/>
      <c r="G58" s="191"/>
      <c r="H58" s="191"/>
      <c r="I58" s="191"/>
      <c r="J58" s="191"/>
      <c r="K58" s="191"/>
      <c r="L58" s="191"/>
      <c r="M58" s="191"/>
      <c r="N58" s="191"/>
      <c r="O58" s="191"/>
    </row>
    <row r="59" spans="2:15" ht="15.75">
      <c r="B59" s="38"/>
      <c r="C59" s="39"/>
      <c r="D59" s="192"/>
      <c r="E59" s="192"/>
      <c r="F59" s="192"/>
      <c r="G59" s="192"/>
      <c r="H59" s="192"/>
      <c r="I59" s="192"/>
      <c r="J59" s="192"/>
      <c r="K59" s="192"/>
      <c r="L59" s="192"/>
      <c r="M59" s="192"/>
      <c r="N59" s="192"/>
      <c r="O59" s="192"/>
    </row>
    <row r="60" spans="2:15" ht="15.75">
      <c r="B60" s="40" t="s">
        <v>520</v>
      </c>
      <c r="C60" s="41"/>
      <c r="D60" s="193"/>
      <c r="E60" s="193"/>
      <c r="F60" s="193"/>
      <c r="G60" s="193"/>
      <c r="H60" s="193"/>
      <c r="I60" s="193"/>
      <c r="J60" s="193"/>
      <c r="K60" s="193"/>
      <c r="L60" s="193"/>
      <c r="M60" s="193"/>
      <c r="N60" s="193"/>
      <c r="O60" s="193"/>
    </row>
    <row r="61" spans="2:15" ht="15">
      <c r="B61" s="38"/>
      <c r="C61" s="41"/>
      <c r="D61" s="194"/>
      <c r="E61" s="194"/>
      <c r="F61" s="41"/>
      <c r="G61" s="41"/>
      <c r="H61" s="41"/>
      <c r="I61" s="41"/>
      <c r="J61" s="41"/>
      <c r="K61" s="194"/>
      <c r="L61" s="194"/>
      <c r="M61" s="194"/>
      <c r="N61" s="194"/>
      <c r="O61" s="194"/>
    </row>
    <row r="62" spans="2:15" ht="15.75">
      <c r="B62" s="120"/>
      <c r="C62" s="39" t="s">
        <v>521</v>
      </c>
      <c r="D62" s="118"/>
      <c r="E62" s="118"/>
      <c r="F62" s="118"/>
      <c r="G62" s="118"/>
      <c r="H62" s="118"/>
      <c r="I62" s="118"/>
      <c r="J62" s="118"/>
      <c r="K62" s="118"/>
      <c r="L62" s="118"/>
      <c r="M62" s="118"/>
      <c r="N62" s="118"/>
      <c r="O62" s="118"/>
    </row>
    <row r="63" spans="2:15" ht="15.75">
      <c r="B63" s="120"/>
      <c r="C63" s="39" t="s">
        <v>522</v>
      </c>
      <c r="D63" s="118"/>
      <c r="E63" s="118"/>
      <c r="F63" s="118"/>
      <c r="G63" s="118"/>
      <c r="H63" s="118"/>
      <c r="I63" s="118"/>
      <c r="J63" s="118"/>
      <c r="K63" s="118"/>
      <c r="L63" s="118"/>
      <c r="M63" s="118"/>
      <c r="N63" s="118"/>
      <c r="O63" s="118"/>
    </row>
    <row r="64" spans="2:15" ht="15.75">
      <c r="B64" s="120"/>
      <c r="C64" s="39" t="s">
        <v>523</v>
      </c>
      <c r="D64" s="118"/>
      <c r="E64" s="118"/>
      <c r="F64" s="118"/>
      <c r="G64" s="118"/>
      <c r="H64" s="118"/>
      <c r="I64" s="118"/>
      <c r="J64" s="118"/>
      <c r="K64" s="118"/>
      <c r="L64" s="118"/>
      <c r="M64" s="118"/>
      <c r="N64" s="118"/>
      <c r="O64" s="118"/>
    </row>
    <row r="65" spans="2:15" ht="16.5" thickBot="1">
      <c r="B65" s="38"/>
      <c r="C65" s="37" t="s">
        <v>519</v>
      </c>
      <c r="D65" s="190"/>
      <c r="E65" s="190"/>
      <c r="F65" s="190"/>
      <c r="G65" s="190"/>
      <c r="H65" s="190"/>
      <c r="I65" s="190"/>
      <c r="J65" s="190"/>
      <c r="K65" s="190"/>
      <c r="L65" s="190"/>
      <c r="M65" s="190"/>
      <c r="N65" s="190"/>
      <c r="O65" s="190"/>
    </row>
    <row r="66" ht="12.75"/>
    <row r="67" spans="2:15" ht="43.5" customHeight="1">
      <c r="B67" s="230" t="s">
        <v>525</v>
      </c>
      <c r="C67" s="230"/>
      <c r="D67" s="45"/>
      <c r="E67" s="45"/>
      <c r="F67" s="45"/>
      <c r="G67" s="45"/>
      <c r="H67" s="45"/>
      <c r="I67" s="45"/>
      <c r="J67" s="45"/>
      <c r="K67" s="45"/>
      <c r="L67" s="45"/>
      <c r="M67" s="45"/>
      <c r="N67" s="45"/>
      <c r="O67" s="45"/>
    </row>
    <row r="68" spans="2:15" ht="12.75">
      <c r="B68" s="34"/>
      <c r="C68" s="34"/>
      <c r="D68" s="34"/>
      <c r="E68" s="34"/>
      <c r="F68" s="34"/>
      <c r="G68" s="34"/>
      <c r="H68" s="34"/>
      <c r="I68" s="42"/>
      <c r="J68" s="42"/>
      <c r="K68" s="42"/>
      <c r="L68" s="42"/>
      <c r="M68" s="42"/>
      <c r="N68" s="42"/>
      <c r="O68" s="42"/>
    </row>
    <row r="69" spans="2:15" ht="12.75">
      <c r="B69" s="34"/>
      <c r="C69" s="34"/>
      <c r="D69" s="34"/>
      <c r="E69" s="34"/>
      <c r="F69" s="34"/>
      <c r="G69" s="34"/>
      <c r="H69" s="34"/>
      <c r="I69" s="42"/>
      <c r="J69" s="42"/>
      <c r="K69" s="42"/>
      <c r="L69" s="42"/>
      <c r="M69" s="42"/>
      <c r="N69" s="42"/>
      <c r="O69" s="42"/>
    </row>
    <row r="70" spans="2:15" ht="16.5" thickBot="1">
      <c r="B70" s="231" t="s">
        <v>1494</v>
      </c>
      <c r="C70" s="232"/>
      <c r="D70" s="232"/>
      <c r="E70" s="232"/>
      <c r="F70" s="232"/>
      <c r="G70" s="232"/>
      <c r="H70" s="232"/>
      <c r="I70" s="232"/>
      <c r="J70" s="232"/>
      <c r="K70" s="232"/>
      <c r="L70" s="232"/>
      <c r="M70" s="232"/>
      <c r="N70" s="232"/>
      <c r="O70" s="232"/>
    </row>
    <row r="71" spans="2:15" ht="18">
      <c r="B71" s="33"/>
      <c r="H71" s="55"/>
      <c r="J71" s="55"/>
      <c r="K71" s="33"/>
      <c r="L71" s="33"/>
      <c r="M71" s="33"/>
      <c r="N71" s="33"/>
      <c r="O71" s="33"/>
    </row>
    <row r="72" spans="2:15" ht="15.75" customHeight="1">
      <c r="B72" s="34"/>
      <c r="C72" s="31" t="s">
        <v>526</v>
      </c>
      <c r="D72" s="147"/>
      <c r="E72" s="34"/>
      <c r="H72" s="228" t="s">
        <v>82</v>
      </c>
      <c r="I72" s="229"/>
      <c r="J72" s="233" t="s">
        <v>83</v>
      </c>
      <c r="K72" s="229"/>
      <c r="L72" s="234"/>
      <c r="M72" s="229"/>
      <c r="N72" s="229"/>
      <c r="O72" s="34"/>
    </row>
    <row r="73" spans="2:15" ht="15.75">
      <c r="B73" s="34"/>
      <c r="C73" s="31" t="s">
        <v>851</v>
      </c>
      <c r="D73" s="147"/>
      <c r="E73" s="34"/>
      <c r="H73" s="182" t="s">
        <v>573</v>
      </c>
      <c r="I73" s="164"/>
      <c r="J73" s="195"/>
      <c r="K73" s="164"/>
      <c r="L73" s="196"/>
      <c r="M73" s="121"/>
      <c r="N73" s="121"/>
      <c r="O73" s="34"/>
    </row>
    <row r="74" spans="2:15" ht="15.75">
      <c r="B74" s="34"/>
      <c r="C74" s="36" t="s">
        <v>527</v>
      </c>
      <c r="D74" s="147"/>
      <c r="E74" s="34"/>
      <c r="H74" s="57" t="s">
        <v>608</v>
      </c>
      <c r="I74" s="122"/>
      <c r="J74" s="195"/>
      <c r="K74" s="164"/>
      <c r="L74" s="196"/>
      <c r="M74" s="121"/>
      <c r="N74" s="121"/>
      <c r="O74" s="34"/>
    </row>
    <row r="75" spans="1:14" ht="15.75">
      <c r="A75" s="110"/>
      <c r="C75" s="36" t="s">
        <v>528</v>
      </c>
      <c r="D75" s="147"/>
      <c r="H75" s="57" t="s">
        <v>579</v>
      </c>
      <c r="I75" s="122"/>
      <c r="J75" s="195"/>
      <c r="K75" s="122"/>
      <c r="L75" s="196"/>
      <c r="M75" s="122"/>
      <c r="N75" s="122"/>
    </row>
    <row r="76" spans="1:14" ht="15.75">
      <c r="A76" s="111"/>
      <c r="C76" s="36" t="s">
        <v>529</v>
      </c>
      <c r="D76" s="147"/>
      <c r="H76" s="57" t="s">
        <v>577</v>
      </c>
      <c r="I76" s="122"/>
      <c r="J76" s="195"/>
      <c r="K76" s="122"/>
      <c r="L76" s="196"/>
      <c r="M76" s="122"/>
      <c r="N76" s="122"/>
    </row>
    <row r="77" spans="1:14" ht="15.75">
      <c r="A77" s="111"/>
      <c r="C77" s="36" t="s">
        <v>530</v>
      </c>
      <c r="D77" s="147"/>
      <c r="F77" s="43"/>
      <c r="H77" s="57" t="s">
        <v>1281</v>
      </c>
      <c r="I77" s="122"/>
      <c r="J77" s="195"/>
      <c r="K77" s="122"/>
      <c r="L77" s="196"/>
      <c r="M77" s="122"/>
      <c r="N77" s="122"/>
    </row>
    <row r="78" spans="1:4" ht="15">
      <c r="A78" s="111"/>
      <c r="C78" s="30"/>
      <c r="D78" s="30"/>
    </row>
    <row r="79" spans="1:15" ht="12.75">
      <c r="A79" s="111"/>
      <c r="M79" s="44"/>
      <c r="N79" s="44"/>
      <c r="O79" s="44"/>
    </row>
    <row r="80" spans="1:15" ht="12.75">
      <c r="A80" s="111"/>
      <c r="M80" s="44"/>
      <c r="N80" s="44"/>
      <c r="O80" s="44"/>
    </row>
    <row r="81" spans="1:15" ht="12.75">
      <c r="A81" s="111"/>
      <c r="M81" s="44"/>
      <c r="N81" s="44"/>
      <c r="O81" s="44"/>
    </row>
    <row r="82" ht="12.75">
      <c r="A82" s="111"/>
    </row>
    <row r="83" spans="1:15" ht="15.75">
      <c r="A83" s="111"/>
      <c r="I83" s="119"/>
      <c r="M83" s="45"/>
      <c r="N83" s="45"/>
      <c r="O83" s="45"/>
    </row>
    <row r="84" spans="1:15" ht="24.75" customHeight="1">
      <c r="A84" s="111"/>
      <c r="B84" s="46"/>
      <c r="M84" s="45"/>
      <c r="N84" s="45"/>
      <c r="O84" s="45"/>
    </row>
    <row r="85" ht="12.75">
      <c r="A85" s="111"/>
    </row>
    <row r="86" ht="12.75">
      <c r="A86" s="111"/>
    </row>
    <row r="87" ht="12.75">
      <c r="A87" s="111"/>
    </row>
    <row r="88" ht="12.75">
      <c r="A88" s="111"/>
    </row>
    <row r="89" ht="12.75">
      <c r="A89" s="111"/>
    </row>
    <row r="90" ht="12.75">
      <c r="A90" s="111"/>
    </row>
    <row r="91" ht="12.75">
      <c r="A91" s="111"/>
    </row>
    <row r="92" ht="12.75">
      <c r="A92" s="111"/>
    </row>
    <row r="93" ht="12.75">
      <c r="A93" s="111"/>
    </row>
    <row r="94" ht="12.75">
      <c r="A94" s="111"/>
    </row>
    <row r="95" ht="12.75">
      <c r="A95" s="111"/>
    </row>
    <row r="96" ht="12.75">
      <c r="A96" s="111"/>
    </row>
    <row r="97" ht="12.75">
      <c r="A97" s="111"/>
    </row>
    <row r="98" ht="12.75">
      <c r="A98" s="111"/>
    </row>
    <row r="99" ht="12.75">
      <c r="A99" s="111"/>
    </row>
    <row r="100" ht="12.75">
      <c r="A100" s="111"/>
    </row>
    <row r="101" ht="12.75">
      <c r="A101" s="111"/>
    </row>
    <row r="102" ht="12.75">
      <c r="A102" s="111"/>
    </row>
    <row r="103" ht="12.75">
      <c r="A103" s="111"/>
    </row>
    <row r="104" ht="12.75">
      <c r="A104" s="111"/>
    </row>
    <row r="105" ht="12.75">
      <c r="A105" s="111"/>
    </row>
    <row r="106" ht="12.75">
      <c r="A106" s="111"/>
    </row>
    <row r="107" ht="12.75">
      <c r="A107" s="111"/>
    </row>
    <row r="108" ht="12.75">
      <c r="A108" s="111"/>
    </row>
    <row r="109" ht="12.75">
      <c r="A109" s="111"/>
    </row>
    <row r="110" ht="12.75">
      <c r="A110" s="111"/>
    </row>
    <row r="111" ht="12.75">
      <c r="A111" s="111"/>
    </row>
    <row r="112" ht="12.75">
      <c r="A112" s="111"/>
    </row>
    <row r="113" ht="12.75">
      <c r="A113" s="111"/>
    </row>
    <row r="114" ht="12.75">
      <c r="A114" s="111"/>
    </row>
    <row r="115" ht="12.75">
      <c r="A115" s="111"/>
    </row>
    <row r="116" ht="12.75">
      <c r="A116" s="111"/>
    </row>
    <row r="117" ht="12.75">
      <c r="A117" s="111"/>
    </row>
    <row r="118" ht="12.75">
      <c r="A118" s="111"/>
    </row>
    <row r="119" ht="12.75">
      <c r="A119" s="111"/>
    </row>
    <row r="120" ht="12.75">
      <c r="A120" s="111"/>
    </row>
    <row r="121" ht="12.75">
      <c r="A121" s="111"/>
    </row>
    <row r="122" ht="12.75">
      <c r="A122" s="111"/>
    </row>
    <row r="123" ht="12.75">
      <c r="A123" s="111"/>
    </row>
    <row r="124" ht="12.75">
      <c r="A124" s="111"/>
    </row>
    <row r="125" ht="12.75">
      <c r="A125" s="111"/>
    </row>
    <row r="126" ht="12.75">
      <c r="A126" s="111"/>
    </row>
  </sheetData>
  <sheetProtection selectLockedCells="1"/>
  <mergeCells count="13">
    <mergeCell ref="B18:B20"/>
    <mergeCell ref="D6:O6"/>
    <mergeCell ref="B1:O1"/>
    <mergeCell ref="B2:O2"/>
    <mergeCell ref="B3:O3"/>
    <mergeCell ref="B4:O4"/>
    <mergeCell ref="H72:I72"/>
    <mergeCell ref="B67:C67"/>
    <mergeCell ref="B70:O70"/>
    <mergeCell ref="J72:K72"/>
    <mergeCell ref="L72:N72"/>
    <mergeCell ref="B30:B32"/>
    <mergeCell ref="B44:O44"/>
  </mergeCells>
  <printOptions/>
  <pageMargins left="0.75" right="0.75" top="1" bottom="1" header="0.5" footer="0.5"/>
  <pageSetup horizontalDpi="600" verticalDpi="600" orientation="portrait" paperSize="136" r:id="rId1"/>
</worksheet>
</file>

<file path=xl/worksheets/sheet4.xml><?xml version="1.0" encoding="utf-8"?>
<worksheet xmlns="http://schemas.openxmlformats.org/spreadsheetml/2006/main" xmlns:r="http://schemas.openxmlformats.org/officeDocument/2006/relationships">
  <dimension ref="A1:H673"/>
  <sheetViews>
    <sheetView zoomScalePageLayoutView="0" workbookViewId="0" topLeftCell="A1">
      <pane ySplit="1" topLeftCell="A21" activePane="bottomLeft" state="frozen"/>
      <selection pane="topLeft" activeCell="A1" sqref="A1"/>
      <selection pane="bottomLeft" activeCell="E3" sqref="E3"/>
    </sheetView>
  </sheetViews>
  <sheetFormatPr defaultColWidth="9.140625" defaultRowHeight="12.75"/>
  <cols>
    <col min="1" max="1" width="22.28125" style="220" customWidth="1"/>
    <col min="2" max="2" width="33.57421875" style="220" customWidth="1"/>
    <col min="3" max="3" width="11.140625" style="221" bestFit="1" customWidth="1"/>
    <col min="4" max="4" width="16.28125" style="221" bestFit="1" customWidth="1"/>
    <col min="5" max="5" width="9.140625" style="207" customWidth="1"/>
    <col min="6" max="6" width="11.140625" style="207" customWidth="1"/>
    <col min="7" max="7" width="10.140625" style="207" bestFit="1" customWidth="1"/>
    <col min="8" max="16384" width="9.140625" style="207" customWidth="1"/>
  </cols>
  <sheetData>
    <row r="1" spans="1:4" s="205" customFormat="1" ht="13.5" thickBot="1">
      <c r="A1" s="213"/>
      <c r="B1" s="214"/>
      <c r="C1" s="215"/>
      <c r="D1" s="215"/>
    </row>
    <row r="2" spans="1:4" s="206" customFormat="1" ht="48" customHeight="1" thickBot="1">
      <c r="A2" s="216"/>
      <c r="B2" s="217" t="s">
        <v>1492</v>
      </c>
      <c r="C2" s="218"/>
      <c r="D2" s="219"/>
    </row>
    <row r="3" spans="1:7" s="206" customFormat="1" ht="16.5" thickBot="1">
      <c r="A3" s="260" t="s">
        <v>622</v>
      </c>
      <c r="B3" s="261" t="s">
        <v>623</v>
      </c>
      <c r="C3" s="261" t="s">
        <v>624</v>
      </c>
      <c r="D3" s="262" t="s">
        <v>1423</v>
      </c>
      <c r="F3" s="241"/>
      <c r="G3" s="242"/>
    </row>
    <row r="4" spans="1:7" ht="15.75">
      <c r="A4" s="263" t="s">
        <v>625</v>
      </c>
      <c r="B4" s="263" t="s">
        <v>1107</v>
      </c>
      <c r="C4" s="264" t="s">
        <v>626</v>
      </c>
      <c r="D4" s="264" t="s">
        <v>1281</v>
      </c>
      <c r="F4" s="208"/>
      <c r="G4" s="209"/>
    </row>
    <row r="5" spans="1:8" s="206" customFormat="1" ht="12.75" customHeight="1">
      <c r="A5" s="263" t="s">
        <v>627</v>
      </c>
      <c r="B5" s="263" t="s">
        <v>1359</v>
      </c>
      <c r="C5" s="264" t="s">
        <v>626</v>
      </c>
      <c r="D5" s="264" t="s">
        <v>1281</v>
      </c>
      <c r="E5" s="202"/>
      <c r="F5" s="163"/>
      <c r="G5" s="122"/>
      <c r="H5" s="202"/>
    </row>
    <row r="6" spans="1:8" s="205" customFormat="1" ht="15.75">
      <c r="A6" s="263" t="s">
        <v>628</v>
      </c>
      <c r="B6" s="263" t="s">
        <v>1360</v>
      </c>
      <c r="C6" s="264" t="s">
        <v>626</v>
      </c>
      <c r="D6" s="264" t="s">
        <v>1281</v>
      </c>
      <c r="E6" s="29"/>
      <c r="F6" s="163"/>
      <c r="G6" s="122"/>
      <c r="H6" s="29"/>
    </row>
    <row r="7" spans="1:8" s="205" customFormat="1" ht="15.75">
      <c r="A7" s="263" t="s">
        <v>629</v>
      </c>
      <c r="B7" s="263" t="s">
        <v>630</v>
      </c>
      <c r="C7" s="264" t="s">
        <v>631</v>
      </c>
      <c r="D7" s="264" t="s">
        <v>573</v>
      </c>
      <c r="E7" s="29"/>
      <c r="F7" s="163"/>
      <c r="G7" s="122"/>
      <c r="H7" s="29"/>
    </row>
    <row r="8" spans="1:8" s="205" customFormat="1" ht="12.75">
      <c r="A8" s="263" t="s">
        <v>632</v>
      </c>
      <c r="B8" s="263" t="s">
        <v>633</v>
      </c>
      <c r="C8" s="264" t="s">
        <v>631</v>
      </c>
      <c r="D8" s="264" t="s">
        <v>573</v>
      </c>
      <c r="E8" s="29"/>
      <c r="F8" s="203">
        <v>40909</v>
      </c>
      <c r="G8" s="203">
        <v>40939</v>
      </c>
      <c r="H8" s="29"/>
    </row>
    <row r="9" spans="1:8" s="205" customFormat="1" ht="12.75">
      <c r="A9" s="263" t="s">
        <v>634</v>
      </c>
      <c r="B9" s="263" t="s">
        <v>635</v>
      </c>
      <c r="C9" s="264" t="s">
        <v>631</v>
      </c>
      <c r="D9" s="264" t="s">
        <v>573</v>
      </c>
      <c r="E9" s="29"/>
      <c r="F9" s="203">
        <v>40940</v>
      </c>
      <c r="G9" s="203">
        <v>40968</v>
      </c>
      <c r="H9" s="29"/>
    </row>
    <row r="10" spans="1:8" s="205" customFormat="1" ht="12.75">
      <c r="A10" s="263" t="s">
        <v>636</v>
      </c>
      <c r="B10" s="263" t="s">
        <v>637</v>
      </c>
      <c r="C10" s="264" t="s">
        <v>631</v>
      </c>
      <c r="D10" s="264" t="s">
        <v>573</v>
      </c>
      <c r="E10" s="29"/>
      <c r="F10" s="203">
        <v>406211</v>
      </c>
      <c r="G10" s="203">
        <v>40999</v>
      </c>
      <c r="H10" s="29"/>
    </row>
    <row r="11" spans="1:8" s="205" customFormat="1" ht="12.75">
      <c r="A11" s="263" t="s">
        <v>638</v>
      </c>
      <c r="B11" s="263" t="s">
        <v>639</v>
      </c>
      <c r="C11" s="264" t="s">
        <v>631</v>
      </c>
      <c r="D11" s="264" t="s">
        <v>573</v>
      </c>
      <c r="E11" s="29"/>
      <c r="F11" s="203">
        <v>41000</v>
      </c>
      <c r="G11" s="203">
        <v>41029</v>
      </c>
      <c r="H11" s="29"/>
    </row>
    <row r="12" spans="1:8" s="205" customFormat="1" ht="12.75">
      <c r="A12" s="263" t="s">
        <v>640</v>
      </c>
      <c r="B12" s="263" t="s">
        <v>641</v>
      </c>
      <c r="C12" s="264" t="s">
        <v>631</v>
      </c>
      <c r="D12" s="264" t="s">
        <v>573</v>
      </c>
      <c r="E12" s="29"/>
      <c r="F12" s="203">
        <v>41030</v>
      </c>
      <c r="G12" s="203">
        <v>41060</v>
      </c>
      <c r="H12" s="29"/>
    </row>
    <row r="13" spans="1:8" s="205" customFormat="1" ht="12.75">
      <c r="A13" s="265" t="s">
        <v>642</v>
      </c>
      <c r="B13" s="265" t="s">
        <v>643</v>
      </c>
      <c r="C13" s="266" t="s">
        <v>631</v>
      </c>
      <c r="D13" s="266" t="s">
        <v>608</v>
      </c>
      <c r="E13" s="29"/>
      <c r="F13" s="203">
        <v>41061</v>
      </c>
      <c r="G13" s="203">
        <v>41090</v>
      </c>
      <c r="H13" s="29"/>
    </row>
    <row r="14" spans="1:8" s="205" customFormat="1" ht="12.75">
      <c r="A14" s="263" t="s">
        <v>644</v>
      </c>
      <c r="B14" s="263" t="s">
        <v>647</v>
      </c>
      <c r="C14" s="264" t="s">
        <v>626</v>
      </c>
      <c r="D14" s="264" t="s">
        <v>577</v>
      </c>
      <c r="E14" s="29"/>
      <c r="F14" s="203">
        <v>41091</v>
      </c>
      <c r="G14" s="203">
        <v>41121</v>
      </c>
      <c r="H14" s="29"/>
    </row>
    <row r="15" spans="1:8" s="205" customFormat="1" ht="12.75">
      <c r="A15" s="263" t="s">
        <v>648</v>
      </c>
      <c r="B15" s="263" t="s">
        <v>649</v>
      </c>
      <c r="C15" s="264" t="s">
        <v>626</v>
      </c>
      <c r="D15" s="264" t="s">
        <v>577</v>
      </c>
      <c r="E15" s="29"/>
      <c r="F15" s="203">
        <v>41122</v>
      </c>
      <c r="G15" s="203">
        <v>41152</v>
      </c>
      <c r="H15" s="29"/>
    </row>
    <row r="16" spans="1:8" s="205" customFormat="1" ht="12.75">
      <c r="A16" s="267" t="s">
        <v>1424</v>
      </c>
      <c r="B16" s="267" t="s">
        <v>1425</v>
      </c>
      <c r="C16" s="264" t="s">
        <v>631</v>
      </c>
      <c r="D16" s="264" t="s">
        <v>573</v>
      </c>
      <c r="E16" s="29"/>
      <c r="F16" s="203">
        <v>41153</v>
      </c>
      <c r="G16" s="203">
        <v>41182</v>
      </c>
      <c r="H16" s="29"/>
    </row>
    <row r="17" spans="1:8" s="205" customFormat="1" ht="12.75">
      <c r="A17" s="267" t="s">
        <v>1426</v>
      </c>
      <c r="B17" s="267" t="s">
        <v>1427</v>
      </c>
      <c r="C17" s="264" t="s">
        <v>631</v>
      </c>
      <c r="D17" s="264" t="s">
        <v>573</v>
      </c>
      <c r="E17" s="29"/>
      <c r="F17" s="203">
        <v>41183</v>
      </c>
      <c r="G17" s="203">
        <v>41213</v>
      </c>
      <c r="H17" s="29"/>
    </row>
    <row r="18" spans="1:8" s="205" customFormat="1" ht="12.75">
      <c r="A18" s="267" t="s">
        <v>1428</v>
      </c>
      <c r="B18" s="267" t="s">
        <v>1429</v>
      </c>
      <c r="C18" s="264" t="s">
        <v>631</v>
      </c>
      <c r="D18" s="264" t="s">
        <v>573</v>
      </c>
      <c r="E18" s="29"/>
      <c r="F18" s="203">
        <v>41214</v>
      </c>
      <c r="G18" s="203">
        <v>41243</v>
      </c>
      <c r="H18" s="29"/>
    </row>
    <row r="19" spans="1:8" s="205" customFormat="1" ht="12.75">
      <c r="A19" s="267" t="s">
        <v>1430</v>
      </c>
      <c r="B19" s="267" t="s">
        <v>1431</v>
      </c>
      <c r="C19" s="264" t="s">
        <v>631</v>
      </c>
      <c r="D19" s="264" t="s">
        <v>573</v>
      </c>
      <c r="E19" s="29"/>
      <c r="F19" s="203">
        <v>41244</v>
      </c>
      <c r="G19" s="203">
        <v>41274</v>
      </c>
      <c r="H19" s="29"/>
    </row>
    <row r="20" spans="1:8" s="205" customFormat="1" ht="12.75">
      <c r="A20" s="267" t="s">
        <v>1432</v>
      </c>
      <c r="B20" s="267" t="s">
        <v>1433</v>
      </c>
      <c r="C20" s="264" t="s">
        <v>631</v>
      </c>
      <c r="D20" s="264" t="s">
        <v>573</v>
      </c>
      <c r="E20" s="29"/>
      <c r="F20" s="203"/>
      <c r="G20" s="29"/>
      <c r="H20" s="29"/>
    </row>
    <row r="21" spans="1:8" s="205" customFormat="1" ht="15.75">
      <c r="A21" s="263" t="s">
        <v>650</v>
      </c>
      <c r="B21" s="268" t="s">
        <v>651</v>
      </c>
      <c r="C21" s="264" t="s">
        <v>626</v>
      </c>
      <c r="D21" s="269" t="s">
        <v>432</v>
      </c>
      <c r="E21" s="29"/>
      <c r="F21" s="203"/>
      <c r="G21" s="163"/>
      <c r="H21" s="29"/>
    </row>
    <row r="22" spans="1:8" s="205" customFormat="1" ht="12.75">
      <c r="A22" s="270" t="s">
        <v>1434</v>
      </c>
      <c r="B22" s="29" t="s">
        <v>1435</v>
      </c>
      <c r="C22" s="130" t="s">
        <v>631</v>
      </c>
      <c r="D22" s="130" t="s">
        <v>573</v>
      </c>
      <c r="E22" s="29"/>
      <c r="F22" s="203"/>
      <c r="G22" s="29"/>
      <c r="H22" s="29"/>
    </row>
    <row r="23" spans="1:8" s="205" customFormat="1" ht="12.75">
      <c r="A23" s="270" t="s">
        <v>1436</v>
      </c>
      <c r="B23" s="29" t="s">
        <v>1437</v>
      </c>
      <c r="C23" s="130" t="s">
        <v>631</v>
      </c>
      <c r="D23" s="130" t="s">
        <v>573</v>
      </c>
      <c r="E23" s="29"/>
      <c r="F23" s="203"/>
      <c r="G23" s="29"/>
      <c r="H23" s="29"/>
    </row>
    <row r="24" spans="1:8" s="205" customFormat="1" ht="12.75">
      <c r="A24" s="263" t="s">
        <v>652</v>
      </c>
      <c r="B24" s="263" t="s">
        <v>653</v>
      </c>
      <c r="C24" s="264" t="s">
        <v>631</v>
      </c>
      <c r="D24" s="264" t="s">
        <v>573</v>
      </c>
      <c r="E24" s="29"/>
      <c r="F24" s="29"/>
      <c r="G24" s="29"/>
      <c r="H24" s="29"/>
    </row>
    <row r="25" spans="1:8" s="205" customFormat="1" ht="12.75">
      <c r="A25" s="263" t="s">
        <v>654</v>
      </c>
      <c r="B25" s="263" t="s">
        <v>1108</v>
      </c>
      <c r="C25" s="264" t="s">
        <v>631</v>
      </c>
      <c r="D25" s="266" t="s">
        <v>608</v>
      </c>
      <c r="E25" s="29"/>
      <c r="F25" s="29"/>
      <c r="G25" s="29"/>
      <c r="H25" s="29"/>
    </row>
    <row r="26" spans="1:8" s="205" customFormat="1" ht="12.75">
      <c r="A26" s="263" t="s">
        <v>655</v>
      </c>
      <c r="B26" s="263" t="s">
        <v>1109</v>
      </c>
      <c r="C26" s="264" t="s">
        <v>631</v>
      </c>
      <c r="D26" s="264" t="s">
        <v>573</v>
      </c>
      <c r="E26" s="29"/>
      <c r="F26" s="29"/>
      <c r="G26" s="29"/>
      <c r="H26" s="29"/>
    </row>
    <row r="27" spans="1:8" s="205" customFormat="1" ht="12.75">
      <c r="A27" s="263" t="s">
        <v>656</v>
      </c>
      <c r="B27" s="263" t="s">
        <v>657</v>
      </c>
      <c r="C27" s="264" t="s">
        <v>626</v>
      </c>
      <c r="D27" s="264" t="s">
        <v>1281</v>
      </c>
      <c r="E27" s="29"/>
      <c r="F27" s="29"/>
      <c r="G27" s="29"/>
      <c r="H27" s="29"/>
    </row>
    <row r="28" spans="1:8" s="205" customFormat="1" ht="12.75">
      <c r="A28" s="263" t="s">
        <v>658</v>
      </c>
      <c r="B28" s="263" t="s">
        <v>659</v>
      </c>
      <c r="C28" s="264" t="s">
        <v>626</v>
      </c>
      <c r="D28" s="264" t="s">
        <v>1281</v>
      </c>
      <c r="E28" s="29"/>
      <c r="F28" s="29"/>
      <c r="G28" s="29"/>
      <c r="H28" s="29"/>
    </row>
    <row r="29" spans="1:8" s="205" customFormat="1" ht="12.75">
      <c r="A29" s="263" t="s">
        <v>660</v>
      </c>
      <c r="B29" s="263" t="s">
        <v>661</v>
      </c>
      <c r="C29" s="264" t="s">
        <v>626</v>
      </c>
      <c r="D29" s="264" t="s">
        <v>1281</v>
      </c>
      <c r="E29" s="29"/>
      <c r="F29" s="29"/>
      <c r="G29" s="29"/>
      <c r="H29" s="29"/>
    </row>
    <row r="30" spans="1:8" s="205" customFormat="1" ht="12.75">
      <c r="A30" s="265" t="s">
        <v>1110</v>
      </c>
      <c r="B30" s="265" t="s">
        <v>1110</v>
      </c>
      <c r="C30" s="266" t="s">
        <v>626</v>
      </c>
      <c r="D30" s="264" t="s">
        <v>577</v>
      </c>
      <c r="E30" s="29"/>
      <c r="F30" s="29"/>
      <c r="G30" s="29"/>
      <c r="H30" s="29"/>
    </row>
    <row r="31" spans="1:8" s="205" customFormat="1" ht="12.75">
      <c r="A31" s="263" t="s">
        <v>662</v>
      </c>
      <c r="B31" s="263" t="s">
        <v>1111</v>
      </c>
      <c r="C31" s="264" t="s">
        <v>631</v>
      </c>
      <c r="D31" s="264" t="s">
        <v>573</v>
      </c>
      <c r="E31" s="29"/>
      <c r="F31" s="29"/>
      <c r="G31" s="29"/>
      <c r="H31" s="29"/>
    </row>
    <row r="32" spans="1:8" s="205" customFormat="1" ht="12.75">
      <c r="A32" s="263" t="s">
        <v>663</v>
      </c>
      <c r="B32" s="263" t="s">
        <v>1438</v>
      </c>
      <c r="C32" s="264" t="s">
        <v>631</v>
      </c>
      <c r="D32" s="264" t="s">
        <v>573</v>
      </c>
      <c r="E32" s="29"/>
      <c r="F32" s="29"/>
      <c r="G32" s="29"/>
      <c r="H32" s="29"/>
    </row>
    <row r="33" spans="1:8" s="205" customFormat="1" ht="12.75">
      <c r="A33" s="263" t="s">
        <v>664</v>
      </c>
      <c r="B33" s="263" t="s">
        <v>665</v>
      </c>
      <c r="C33" s="264" t="s">
        <v>626</v>
      </c>
      <c r="D33" s="264" t="s">
        <v>432</v>
      </c>
      <c r="E33" s="29"/>
      <c r="F33" s="29"/>
      <c r="G33" s="29"/>
      <c r="H33" s="29"/>
    </row>
    <row r="34" spans="1:8" s="205" customFormat="1" ht="12.75">
      <c r="A34" s="263" t="s">
        <v>666</v>
      </c>
      <c r="B34" s="263" t="s">
        <v>667</v>
      </c>
      <c r="C34" s="264" t="s">
        <v>626</v>
      </c>
      <c r="D34" s="264" t="s">
        <v>1281</v>
      </c>
      <c r="E34" s="29"/>
      <c r="F34" s="29"/>
      <c r="G34" s="29"/>
      <c r="H34" s="29"/>
    </row>
    <row r="35" spans="1:8" s="205" customFormat="1" ht="12.75">
      <c r="A35" s="263" t="s">
        <v>668</v>
      </c>
      <c r="B35" s="263" t="s">
        <v>1112</v>
      </c>
      <c r="C35" s="264" t="s">
        <v>626</v>
      </c>
      <c r="D35" s="264" t="s">
        <v>1281</v>
      </c>
      <c r="E35" s="29"/>
      <c r="F35" s="29"/>
      <c r="G35" s="29"/>
      <c r="H35" s="29"/>
    </row>
    <row r="36" spans="1:8" s="205" customFormat="1" ht="12.75">
      <c r="A36" s="263" t="s">
        <v>669</v>
      </c>
      <c r="B36" s="263" t="s">
        <v>670</v>
      </c>
      <c r="C36" s="264" t="s">
        <v>626</v>
      </c>
      <c r="D36" s="264" t="s">
        <v>1281</v>
      </c>
      <c r="E36" s="29"/>
      <c r="F36" s="29"/>
      <c r="G36" s="29"/>
      <c r="H36" s="29"/>
    </row>
    <row r="37" spans="1:8" s="205" customFormat="1" ht="12.75">
      <c r="A37" s="263" t="s">
        <v>671</v>
      </c>
      <c r="B37" s="263" t="s">
        <v>672</v>
      </c>
      <c r="C37" s="264" t="s">
        <v>626</v>
      </c>
      <c r="D37" s="264" t="s">
        <v>1281</v>
      </c>
      <c r="E37" s="29"/>
      <c r="F37" s="29"/>
      <c r="G37" s="29"/>
      <c r="H37" s="29"/>
    </row>
    <row r="38" spans="1:4" s="205" customFormat="1" ht="12.75">
      <c r="A38" s="263" t="s">
        <v>673</v>
      </c>
      <c r="B38" s="263" t="s">
        <v>674</v>
      </c>
      <c r="C38" s="264" t="s">
        <v>626</v>
      </c>
      <c r="D38" s="264" t="s">
        <v>1281</v>
      </c>
    </row>
    <row r="39" spans="1:4" s="205" customFormat="1" ht="12.75">
      <c r="A39" s="263" t="s">
        <v>1113</v>
      </c>
      <c r="B39" s="263" t="s">
        <v>675</v>
      </c>
      <c r="C39" s="264" t="s">
        <v>631</v>
      </c>
      <c r="D39" s="266" t="s">
        <v>608</v>
      </c>
    </row>
    <row r="40" spans="1:4" s="205" customFormat="1" ht="12.75">
      <c r="A40" s="263" t="s">
        <v>676</v>
      </c>
      <c r="B40" s="263" t="s">
        <v>677</v>
      </c>
      <c r="C40" s="264" t="s">
        <v>626</v>
      </c>
      <c r="D40" s="264" t="s">
        <v>1281</v>
      </c>
    </row>
    <row r="41" spans="1:4" s="205" customFormat="1" ht="12.75">
      <c r="A41" s="263" t="s">
        <v>678</v>
      </c>
      <c r="B41" s="263" t="s">
        <v>679</v>
      </c>
      <c r="C41" s="264" t="s">
        <v>631</v>
      </c>
      <c r="D41" s="264" t="s">
        <v>432</v>
      </c>
    </row>
    <row r="42" spans="1:4" s="205" customFormat="1" ht="12.75">
      <c r="A42" s="263" t="s">
        <v>680</v>
      </c>
      <c r="B42" s="263" t="s">
        <v>681</v>
      </c>
      <c r="C42" s="264" t="s">
        <v>631</v>
      </c>
      <c r="D42" s="264" t="s">
        <v>432</v>
      </c>
    </row>
    <row r="43" spans="1:4" s="205" customFormat="1" ht="12.75">
      <c r="A43" s="263" t="s">
        <v>682</v>
      </c>
      <c r="B43" s="263" t="s">
        <v>683</v>
      </c>
      <c r="C43" s="264" t="s">
        <v>626</v>
      </c>
      <c r="D43" s="264" t="s">
        <v>432</v>
      </c>
    </row>
    <row r="44" spans="1:4" s="205" customFormat="1" ht="12.75">
      <c r="A44" s="263" t="s">
        <v>684</v>
      </c>
      <c r="B44" s="263" t="s">
        <v>685</v>
      </c>
      <c r="C44" s="264" t="s">
        <v>626</v>
      </c>
      <c r="D44" s="264" t="s">
        <v>432</v>
      </c>
    </row>
    <row r="45" spans="1:4" s="205" customFormat="1" ht="12.75">
      <c r="A45" s="263" t="s">
        <v>686</v>
      </c>
      <c r="B45" s="263" t="s">
        <v>687</v>
      </c>
      <c r="C45" s="264" t="s">
        <v>626</v>
      </c>
      <c r="D45" s="264" t="s">
        <v>432</v>
      </c>
    </row>
    <row r="46" spans="1:4" s="205" customFormat="1" ht="12.75">
      <c r="A46" s="263" t="s">
        <v>688</v>
      </c>
      <c r="B46" s="263" t="s">
        <v>689</v>
      </c>
      <c r="C46" s="264" t="s">
        <v>626</v>
      </c>
      <c r="D46" s="264" t="s">
        <v>577</v>
      </c>
    </row>
    <row r="47" spans="1:4" s="205" customFormat="1" ht="12.75">
      <c r="A47" s="263" t="s">
        <v>690</v>
      </c>
      <c r="B47" s="263" t="s">
        <v>1114</v>
      </c>
      <c r="C47" s="264" t="s">
        <v>631</v>
      </c>
      <c r="D47" s="264" t="s">
        <v>432</v>
      </c>
    </row>
    <row r="48" spans="1:4" s="205" customFormat="1" ht="12.75">
      <c r="A48" s="263" t="s">
        <v>1439</v>
      </c>
      <c r="B48" s="263" t="s">
        <v>1440</v>
      </c>
      <c r="C48" s="264" t="s">
        <v>626</v>
      </c>
      <c r="D48" s="264" t="s">
        <v>1281</v>
      </c>
    </row>
    <row r="49" spans="1:4" s="205" customFormat="1" ht="12.75">
      <c r="A49" s="265" t="s">
        <v>1318</v>
      </c>
      <c r="B49" s="263" t="s">
        <v>1319</v>
      </c>
      <c r="C49" s="264" t="s">
        <v>631</v>
      </c>
      <c r="D49" s="264" t="s">
        <v>432</v>
      </c>
    </row>
    <row r="50" spans="1:4" s="205" customFormat="1" ht="12.75">
      <c r="A50" s="263" t="s">
        <v>691</v>
      </c>
      <c r="B50" s="263" t="s">
        <v>692</v>
      </c>
      <c r="C50" s="264" t="s">
        <v>626</v>
      </c>
      <c r="D50" s="264" t="s">
        <v>1281</v>
      </c>
    </row>
    <row r="51" spans="1:4" s="205" customFormat="1" ht="12.75">
      <c r="A51" s="263" t="s">
        <v>693</v>
      </c>
      <c r="B51" s="263" t="s">
        <v>1115</v>
      </c>
      <c r="C51" s="264" t="s">
        <v>626</v>
      </c>
      <c r="D51" s="264" t="s">
        <v>1281</v>
      </c>
    </row>
    <row r="52" spans="1:4" s="205" customFormat="1" ht="12.75">
      <c r="A52" s="263" t="s">
        <v>694</v>
      </c>
      <c r="B52" s="263" t="s">
        <v>695</v>
      </c>
      <c r="C52" s="264" t="s">
        <v>626</v>
      </c>
      <c r="D52" s="264" t="s">
        <v>1281</v>
      </c>
    </row>
    <row r="53" spans="1:4" s="205" customFormat="1" ht="12.75">
      <c r="A53" s="263" t="s">
        <v>696</v>
      </c>
      <c r="B53" s="263" t="s">
        <v>697</v>
      </c>
      <c r="C53" s="264" t="s">
        <v>631</v>
      </c>
      <c r="D53" s="264" t="s">
        <v>579</v>
      </c>
    </row>
    <row r="54" spans="1:4" s="205" customFormat="1" ht="12.75">
      <c r="A54" s="263" t="s">
        <v>698</v>
      </c>
      <c r="B54" s="263" t="s">
        <v>699</v>
      </c>
      <c r="C54" s="264" t="s">
        <v>626</v>
      </c>
      <c r="D54" s="264" t="s">
        <v>1281</v>
      </c>
    </row>
    <row r="55" spans="1:4" s="205" customFormat="1" ht="12.75">
      <c r="A55" s="263" t="s">
        <v>700</v>
      </c>
      <c r="B55" s="263" t="s">
        <v>1116</v>
      </c>
      <c r="C55" s="264" t="s">
        <v>626</v>
      </c>
      <c r="D55" s="264" t="s">
        <v>1281</v>
      </c>
    </row>
    <row r="56" spans="1:4" s="205" customFormat="1" ht="12.75">
      <c r="A56" s="263" t="s">
        <v>701</v>
      </c>
      <c r="B56" s="263" t="s">
        <v>702</v>
      </c>
      <c r="C56" s="264" t="s">
        <v>626</v>
      </c>
      <c r="D56" s="264" t="s">
        <v>577</v>
      </c>
    </row>
    <row r="57" spans="1:4" s="205" customFormat="1" ht="12.75">
      <c r="A57" s="263" t="s">
        <v>1441</v>
      </c>
      <c r="B57" s="263" t="s">
        <v>1442</v>
      </c>
      <c r="C57" s="264" t="s">
        <v>626</v>
      </c>
      <c r="D57" s="264" t="s">
        <v>577</v>
      </c>
    </row>
    <row r="58" spans="1:4" s="205" customFormat="1" ht="12.75">
      <c r="A58" s="263" t="s">
        <v>703</v>
      </c>
      <c r="B58" s="263" t="s">
        <v>1117</v>
      </c>
      <c r="C58" s="264" t="s">
        <v>626</v>
      </c>
      <c r="D58" s="264" t="s">
        <v>577</v>
      </c>
    </row>
    <row r="59" spans="1:4" s="205" customFormat="1" ht="12.75">
      <c r="A59" s="263" t="s">
        <v>1118</v>
      </c>
      <c r="B59" s="263" t="s">
        <v>1119</v>
      </c>
      <c r="C59" s="264" t="s">
        <v>626</v>
      </c>
      <c r="D59" s="264" t="s">
        <v>577</v>
      </c>
    </row>
    <row r="60" spans="1:4" s="205" customFormat="1" ht="12.75">
      <c r="A60" s="263" t="s">
        <v>704</v>
      </c>
      <c r="B60" s="263" t="s">
        <v>705</v>
      </c>
      <c r="C60" s="264" t="s">
        <v>631</v>
      </c>
      <c r="D60" s="264" t="s">
        <v>573</v>
      </c>
    </row>
    <row r="61" spans="1:4" s="205" customFormat="1" ht="12.75">
      <c r="A61" s="265" t="s">
        <v>1388</v>
      </c>
      <c r="B61" s="263" t="s">
        <v>1443</v>
      </c>
      <c r="C61" s="264" t="s">
        <v>631</v>
      </c>
      <c r="D61" s="264" t="s">
        <v>432</v>
      </c>
    </row>
    <row r="62" spans="1:4" s="205" customFormat="1" ht="12.75">
      <c r="A62" s="263" t="s">
        <v>706</v>
      </c>
      <c r="B62" s="263" t="s">
        <v>707</v>
      </c>
      <c r="C62" s="264" t="s">
        <v>626</v>
      </c>
      <c r="D62" s="264" t="s">
        <v>1281</v>
      </c>
    </row>
    <row r="63" spans="1:4" s="205" customFormat="1" ht="12.75">
      <c r="A63" s="263" t="s">
        <v>708</v>
      </c>
      <c r="B63" s="263" t="s">
        <v>709</v>
      </c>
      <c r="C63" s="264" t="s">
        <v>626</v>
      </c>
      <c r="D63" s="264" t="s">
        <v>1281</v>
      </c>
    </row>
    <row r="64" spans="1:4" s="205" customFormat="1" ht="12.75">
      <c r="A64" s="263" t="s">
        <v>710</v>
      </c>
      <c r="B64" s="263" t="s">
        <v>1120</v>
      </c>
      <c r="C64" s="264" t="s">
        <v>631</v>
      </c>
      <c r="D64" s="264" t="s">
        <v>573</v>
      </c>
    </row>
    <row r="65" spans="1:4" s="205" customFormat="1" ht="12.75">
      <c r="A65" s="263" t="s">
        <v>711</v>
      </c>
      <c r="B65" s="263" t="s">
        <v>712</v>
      </c>
      <c r="C65" s="264" t="s">
        <v>626</v>
      </c>
      <c r="D65" s="264" t="s">
        <v>1281</v>
      </c>
    </row>
    <row r="66" spans="1:4" s="205" customFormat="1" ht="12.75">
      <c r="A66" s="263" t="s">
        <v>713</v>
      </c>
      <c r="B66" s="263" t="s">
        <v>714</v>
      </c>
      <c r="C66" s="264" t="s">
        <v>626</v>
      </c>
      <c r="D66" s="264" t="s">
        <v>432</v>
      </c>
    </row>
    <row r="67" spans="1:4" s="205" customFormat="1" ht="12.75">
      <c r="A67" s="263" t="s">
        <v>715</v>
      </c>
      <c r="B67" s="263" t="s">
        <v>716</v>
      </c>
      <c r="C67" s="264" t="s">
        <v>626</v>
      </c>
      <c r="D67" s="264" t="s">
        <v>432</v>
      </c>
    </row>
    <row r="68" spans="1:4" s="205" customFormat="1" ht="12.75">
      <c r="A68" s="263" t="s">
        <v>717</v>
      </c>
      <c r="B68" s="263" t="s">
        <v>718</v>
      </c>
      <c r="C68" s="264" t="s">
        <v>631</v>
      </c>
      <c r="D68" s="264" t="s">
        <v>573</v>
      </c>
    </row>
    <row r="69" spans="1:4" s="205" customFormat="1" ht="12.75">
      <c r="A69" s="263" t="s">
        <v>719</v>
      </c>
      <c r="B69" s="263" t="s">
        <v>1121</v>
      </c>
      <c r="C69" s="264" t="s">
        <v>631</v>
      </c>
      <c r="D69" s="264" t="s">
        <v>432</v>
      </c>
    </row>
    <row r="70" spans="1:4" s="205" customFormat="1" ht="12.75">
      <c r="A70" s="263" t="s">
        <v>720</v>
      </c>
      <c r="B70" s="263" t="s">
        <v>721</v>
      </c>
      <c r="C70" s="264" t="s">
        <v>626</v>
      </c>
      <c r="D70" s="264" t="s">
        <v>577</v>
      </c>
    </row>
    <row r="71" spans="1:4" s="205" customFormat="1" ht="12.75">
      <c r="A71" s="263" t="s">
        <v>722</v>
      </c>
      <c r="B71" s="263" t="s">
        <v>723</v>
      </c>
      <c r="C71" s="264" t="s">
        <v>626</v>
      </c>
      <c r="D71" s="264" t="s">
        <v>1281</v>
      </c>
    </row>
    <row r="72" spans="1:4" s="205" customFormat="1" ht="12.75">
      <c r="A72" s="263" t="s">
        <v>724</v>
      </c>
      <c r="B72" s="263" t="s">
        <v>725</v>
      </c>
      <c r="C72" s="264" t="s">
        <v>626</v>
      </c>
      <c r="D72" s="264" t="s">
        <v>432</v>
      </c>
    </row>
    <row r="73" spans="1:4" s="205" customFormat="1" ht="12.75">
      <c r="A73" s="263" t="s">
        <v>726</v>
      </c>
      <c r="B73" s="263" t="s">
        <v>727</v>
      </c>
      <c r="C73" s="264" t="s">
        <v>626</v>
      </c>
      <c r="D73" s="264" t="s">
        <v>432</v>
      </c>
    </row>
    <row r="74" spans="1:4" s="205" customFormat="1" ht="12.75">
      <c r="A74" s="263" t="s">
        <v>728</v>
      </c>
      <c r="B74" s="263" t="s">
        <v>729</v>
      </c>
      <c r="C74" s="264" t="s">
        <v>626</v>
      </c>
      <c r="D74" s="264" t="s">
        <v>432</v>
      </c>
    </row>
    <row r="75" spans="1:4" s="205" customFormat="1" ht="12.75">
      <c r="A75" s="263" t="s">
        <v>730</v>
      </c>
      <c r="B75" s="263" t="s">
        <v>731</v>
      </c>
      <c r="C75" s="264" t="s">
        <v>626</v>
      </c>
      <c r="D75" s="264" t="s">
        <v>577</v>
      </c>
    </row>
    <row r="76" spans="1:4" s="205" customFormat="1" ht="12.75">
      <c r="A76" s="263" t="s">
        <v>732</v>
      </c>
      <c r="B76" s="263" t="s">
        <v>733</v>
      </c>
      <c r="C76" s="264" t="s">
        <v>631</v>
      </c>
      <c r="D76" s="264" t="s">
        <v>579</v>
      </c>
    </row>
    <row r="77" spans="1:4" s="205" customFormat="1" ht="12.75">
      <c r="A77" s="263" t="s">
        <v>734</v>
      </c>
      <c r="B77" s="263" t="s">
        <v>1122</v>
      </c>
      <c r="C77" s="264" t="s">
        <v>631</v>
      </c>
      <c r="D77" s="264" t="s">
        <v>579</v>
      </c>
    </row>
    <row r="78" spans="1:4" s="205" customFormat="1" ht="12.75">
      <c r="A78" s="265" t="s">
        <v>1282</v>
      </c>
      <c r="B78" s="265" t="s">
        <v>1282</v>
      </c>
      <c r="C78" s="266" t="s">
        <v>626</v>
      </c>
      <c r="D78" s="266" t="s">
        <v>432</v>
      </c>
    </row>
    <row r="79" spans="1:4" s="205" customFormat="1" ht="12.75">
      <c r="A79" s="263" t="s">
        <v>735</v>
      </c>
      <c r="B79" s="263" t="s">
        <v>735</v>
      </c>
      <c r="C79" s="264" t="s">
        <v>626</v>
      </c>
      <c r="D79" s="264" t="s">
        <v>432</v>
      </c>
    </row>
    <row r="80" spans="1:4" s="205" customFormat="1" ht="12.75">
      <c r="A80" s="263" t="s">
        <v>736</v>
      </c>
      <c r="B80" s="263" t="s">
        <v>1123</v>
      </c>
      <c r="C80" s="264" t="s">
        <v>631</v>
      </c>
      <c r="D80" s="264" t="s">
        <v>573</v>
      </c>
    </row>
    <row r="81" spans="1:4" s="205" customFormat="1" ht="12.75">
      <c r="A81" s="263" t="s">
        <v>1124</v>
      </c>
      <c r="B81" s="265" t="s">
        <v>1125</v>
      </c>
      <c r="C81" s="264" t="s">
        <v>631</v>
      </c>
      <c r="D81" s="264" t="s">
        <v>573</v>
      </c>
    </row>
    <row r="82" spans="1:4" s="205" customFormat="1" ht="12.75">
      <c r="A82" s="263" t="s">
        <v>737</v>
      </c>
      <c r="B82" s="263" t="s">
        <v>1444</v>
      </c>
      <c r="C82" s="264" t="s">
        <v>631</v>
      </c>
      <c r="D82" s="264" t="s">
        <v>573</v>
      </c>
    </row>
    <row r="83" spans="1:4" s="205" customFormat="1" ht="12.75">
      <c r="A83" s="263" t="s">
        <v>1126</v>
      </c>
      <c r="B83" s="263" t="s">
        <v>738</v>
      </c>
      <c r="C83" s="264" t="s">
        <v>631</v>
      </c>
      <c r="D83" s="264" t="s">
        <v>573</v>
      </c>
    </row>
    <row r="84" spans="1:4" s="205" customFormat="1" ht="12.75">
      <c r="A84" s="263" t="s">
        <v>739</v>
      </c>
      <c r="B84" s="263" t="s">
        <v>740</v>
      </c>
      <c r="C84" s="264" t="s">
        <v>626</v>
      </c>
      <c r="D84" s="264" t="s">
        <v>1281</v>
      </c>
    </row>
    <row r="85" spans="1:4" s="205" customFormat="1" ht="12.75">
      <c r="A85" s="263" t="s">
        <v>741</v>
      </c>
      <c r="B85" s="263" t="s">
        <v>742</v>
      </c>
      <c r="C85" s="264" t="s">
        <v>626</v>
      </c>
      <c r="D85" s="264" t="s">
        <v>1281</v>
      </c>
    </row>
    <row r="86" spans="1:4" s="205" customFormat="1" ht="12.75">
      <c r="A86" s="263" t="s">
        <v>743</v>
      </c>
      <c r="B86" s="263" t="s">
        <v>744</v>
      </c>
      <c r="C86" s="264" t="s">
        <v>626</v>
      </c>
      <c r="D86" s="264" t="s">
        <v>1281</v>
      </c>
    </row>
    <row r="87" spans="1:4" s="205" customFormat="1" ht="12.75">
      <c r="A87" s="263" t="s">
        <v>745</v>
      </c>
      <c r="B87" s="263" t="s">
        <v>746</v>
      </c>
      <c r="C87" s="264" t="s">
        <v>626</v>
      </c>
      <c r="D87" s="264" t="s">
        <v>1281</v>
      </c>
    </row>
    <row r="88" spans="1:4" s="205" customFormat="1" ht="12.75">
      <c r="A88" s="263" t="s">
        <v>747</v>
      </c>
      <c r="B88" s="263" t="s">
        <v>748</v>
      </c>
      <c r="C88" s="264" t="s">
        <v>626</v>
      </c>
      <c r="D88" s="264" t="s">
        <v>1281</v>
      </c>
    </row>
    <row r="89" spans="1:4" s="205" customFormat="1" ht="12.75">
      <c r="A89" s="263" t="s">
        <v>749</v>
      </c>
      <c r="B89" s="263" t="s">
        <v>1127</v>
      </c>
      <c r="C89" s="264" t="s">
        <v>631</v>
      </c>
      <c r="D89" s="264" t="s">
        <v>573</v>
      </c>
    </row>
    <row r="90" spans="1:4" s="205" customFormat="1" ht="12.75">
      <c r="A90" s="263" t="s">
        <v>750</v>
      </c>
      <c r="B90" s="263" t="s">
        <v>1128</v>
      </c>
      <c r="C90" s="264" t="s">
        <v>626</v>
      </c>
      <c r="D90" s="264" t="s">
        <v>1281</v>
      </c>
    </row>
    <row r="91" spans="1:4" s="205" customFormat="1" ht="12.75">
      <c r="A91" s="263" t="s">
        <v>1445</v>
      </c>
      <c r="B91" s="263" t="s">
        <v>751</v>
      </c>
      <c r="C91" s="264" t="s">
        <v>631</v>
      </c>
      <c r="D91" s="264" t="s">
        <v>579</v>
      </c>
    </row>
    <row r="92" spans="1:4" s="205" customFormat="1" ht="12.75">
      <c r="A92" s="263" t="s">
        <v>752</v>
      </c>
      <c r="B92" s="263" t="s">
        <v>753</v>
      </c>
      <c r="C92" s="264" t="s">
        <v>631</v>
      </c>
      <c r="D92" s="264" t="s">
        <v>579</v>
      </c>
    </row>
    <row r="93" spans="1:4" s="205" customFormat="1" ht="12.75">
      <c r="A93" s="263" t="s">
        <v>754</v>
      </c>
      <c r="B93" s="263" t="s">
        <v>1129</v>
      </c>
      <c r="C93" s="264" t="s">
        <v>631</v>
      </c>
      <c r="D93" s="264" t="s">
        <v>573</v>
      </c>
    </row>
    <row r="94" spans="1:4" s="205" customFormat="1" ht="12.75">
      <c r="A94" s="263" t="s">
        <v>1320</v>
      </c>
      <c r="B94" s="263" t="s">
        <v>1321</v>
      </c>
      <c r="C94" s="264" t="s">
        <v>631</v>
      </c>
      <c r="D94" s="264" t="s">
        <v>573</v>
      </c>
    </row>
    <row r="95" spans="1:4" s="205" customFormat="1" ht="12.75">
      <c r="A95" s="263" t="s">
        <v>755</v>
      </c>
      <c r="B95" s="263" t="s">
        <v>1130</v>
      </c>
      <c r="C95" s="264" t="s">
        <v>631</v>
      </c>
      <c r="D95" s="264" t="s">
        <v>573</v>
      </c>
    </row>
    <row r="96" spans="1:4" s="205" customFormat="1" ht="12.75">
      <c r="A96" s="263" t="s">
        <v>756</v>
      </c>
      <c r="B96" s="263" t="s">
        <v>1131</v>
      </c>
      <c r="C96" s="264" t="s">
        <v>631</v>
      </c>
      <c r="D96" s="264" t="s">
        <v>573</v>
      </c>
    </row>
    <row r="97" spans="1:4" s="205" customFormat="1" ht="12.75">
      <c r="A97" s="263" t="s">
        <v>757</v>
      </c>
      <c r="B97" s="263" t="s">
        <v>758</v>
      </c>
      <c r="C97" s="264" t="s">
        <v>631</v>
      </c>
      <c r="D97" s="264" t="s">
        <v>573</v>
      </c>
    </row>
    <row r="98" spans="1:4" s="205" customFormat="1" ht="12.75">
      <c r="A98" s="263" t="s">
        <v>1283</v>
      </c>
      <c r="B98" s="263" t="s">
        <v>1284</v>
      </c>
      <c r="C98" s="264" t="s">
        <v>626</v>
      </c>
      <c r="D98" s="264" t="s">
        <v>1281</v>
      </c>
    </row>
    <row r="99" spans="1:4" s="205" customFormat="1" ht="12.75">
      <c r="A99" s="263" t="s">
        <v>759</v>
      </c>
      <c r="B99" s="263" t="s">
        <v>760</v>
      </c>
      <c r="C99" s="264" t="s">
        <v>626</v>
      </c>
      <c r="D99" s="264" t="s">
        <v>1281</v>
      </c>
    </row>
    <row r="100" spans="1:4" s="205" customFormat="1" ht="12.75">
      <c r="A100" s="263" t="s">
        <v>761</v>
      </c>
      <c r="B100" s="263" t="s">
        <v>762</v>
      </c>
      <c r="C100" s="264" t="s">
        <v>626</v>
      </c>
      <c r="D100" s="264" t="s">
        <v>432</v>
      </c>
    </row>
    <row r="101" spans="1:4" s="205" customFormat="1" ht="12.75">
      <c r="A101" s="263" t="s">
        <v>763</v>
      </c>
      <c r="B101" s="263" t="s">
        <v>764</v>
      </c>
      <c r="C101" s="264" t="s">
        <v>626</v>
      </c>
      <c r="D101" s="264" t="s">
        <v>432</v>
      </c>
    </row>
    <row r="102" spans="1:4" s="205" customFormat="1" ht="12.75">
      <c r="A102" s="263" t="s">
        <v>765</v>
      </c>
      <c r="B102" s="263" t="s">
        <v>766</v>
      </c>
      <c r="C102" s="264" t="s">
        <v>626</v>
      </c>
      <c r="D102" s="264" t="s">
        <v>432</v>
      </c>
    </row>
    <row r="103" spans="1:4" s="205" customFormat="1" ht="12.75">
      <c r="A103" s="263" t="s">
        <v>767</v>
      </c>
      <c r="B103" s="263" t="s">
        <v>768</v>
      </c>
      <c r="C103" s="264" t="s">
        <v>626</v>
      </c>
      <c r="D103" s="264" t="s">
        <v>577</v>
      </c>
    </row>
    <row r="104" spans="1:4" s="205" customFormat="1" ht="12.75">
      <c r="A104" s="263" t="s">
        <v>769</v>
      </c>
      <c r="B104" s="263" t="s">
        <v>770</v>
      </c>
      <c r="C104" s="264" t="s">
        <v>626</v>
      </c>
      <c r="D104" s="264" t="s">
        <v>432</v>
      </c>
    </row>
    <row r="105" spans="1:4" s="205" customFormat="1" ht="12.75">
      <c r="A105" s="263" t="s">
        <v>771</v>
      </c>
      <c r="B105" s="263" t="s">
        <v>772</v>
      </c>
      <c r="C105" s="264" t="s">
        <v>626</v>
      </c>
      <c r="D105" s="264" t="s">
        <v>577</v>
      </c>
    </row>
    <row r="106" spans="1:4" s="205" customFormat="1" ht="12.75">
      <c r="A106" s="263" t="s">
        <v>773</v>
      </c>
      <c r="B106" s="263" t="s">
        <v>774</v>
      </c>
      <c r="C106" s="264" t="s">
        <v>626</v>
      </c>
      <c r="D106" s="264" t="s">
        <v>577</v>
      </c>
    </row>
    <row r="107" spans="1:4" s="205" customFormat="1" ht="12.75">
      <c r="A107" s="263" t="s">
        <v>775</v>
      </c>
      <c r="B107" s="263" t="s">
        <v>776</v>
      </c>
      <c r="C107" s="264" t="s">
        <v>626</v>
      </c>
      <c r="D107" s="264" t="s">
        <v>432</v>
      </c>
    </row>
    <row r="108" spans="1:4" s="205" customFormat="1" ht="12.75">
      <c r="A108" s="263" t="s">
        <v>777</v>
      </c>
      <c r="B108" s="263" t="s">
        <v>778</v>
      </c>
      <c r="C108" s="264" t="s">
        <v>626</v>
      </c>
      <c r="D108" s="264" t="s">
        <v>1281</v>
      </c>
    </row>
    <row r="109" spans="1:4" s="205" customFormat="1" ht="12.75">
      <c r="A109" s="263" t="s">
        <v>779</v>
      </c>
      <c r="B109" s="263" t="s">
        <v>780</v>
      </c>
      <c r="C109" s="264" t="s">
        <v>626</v>
      </c>
      <c r="D109" s="264" t="s">
        <v>1281</v>
      </c>
    </row>
    <row r="110" spans="1:4" s="205" customFormat="1" ht="12.75">
      <c r="A110" s="263" t="s">
        <v>781</v>
      </c>
      <c r="B110" s="263" t="s">
        <v>782</v>
      </c>
      <c r="C110" s="264" t="s">
        <v>626</v>
      </c>
      <c r="D110" s="264" t="s">
        <v>1281</v>
      </c>
    </row>
    <row r="111" spans="1:4" s="205" customFormat="1" ht="12.75">
      <c r="A111" s="263" t="s">
        <v>783</v>
      </c>
      <c r="B111" s="263" t="s">
        <v>784</v>
      </c>
      <c r="C111" s="264" t="s">
        <v>626</v>
      </c>
      <c r="D111" s="264" t="s">
        <v>432</v>
      </c>
    </row>
    <row r="112" spans="1:4" s="205" customFormat="1" ht="12.75">
      <c r="A112" s="263" t="s">
        <v>785</v>
      </c>
      <c r="B112" s="263" t="s">
        <v>786</v>
      </c>
      <c r="C112" s="264" t="s">
        <v>631</v>
      </c>
      <c r="D112" s="264" t="s">
        <v>573</v>
      </c>
    </row>
    <row r="113" spans="1:4" s="205" customFormat="1" ht="12.75">
      <c r="A113" s="265" t="s">
        <v>1446</v>
      </c>
      <c r="B113" s="265" t="s">
        <v>1447</v>
      </c>
      <c r="C113" s="266" t="s">
        <v>626</v>
      </c>
      <c r="D113" s="266" t="s">
        <v>432</v>
      </c>
    </row>
    <row r="114" spans="1:4" s="205" customFormat="1" ht="12.75">
      <c r="A114" s="263" t="s">
        <v>787</v>
      </c>
      <c r="B114" s="263" t="s">
        <v>788</v>
      </c>
      <c r="C114" s="264" t="s">
        <v>626</v>
      </c>
      <c r="D114" s="264" t="s">
        <v>432</v>
      </c>
    </row>
    <row r="115" spans="1:4" s="205" customFormat="1" ht="12.75">
      <c r="A115" s="263" t="s">
        <v>789</v>
      </c>
      <c r="B115" s="263" t="s">
        <v>790</v>
      </c>
      <c r="C115" s="264" t="s">
        <v>626</v>
      </c>
      <c r="D115" s="264" t="s">
        <v>577</v>
      </c>
    </row>
    <row r="116" spans="1:4" s="205" customFormat="1" ht="12.75">
      <c r="A116" s="263" t="s">
        <v>791</v>
      </c>
      <c r="B116" s="263" t="s">
        <v>792</v>
      </c>
      <c r="C116" s="264" t="s">
        <v>631</v>
      </c>
      <c r="D116" s="264" t="s">
        <v>432</v>
      </c>
    </row>
    <row r="117" spans="1:4" s="205" customFormat="1" ht="12.75">
      <c r="A117" s="263" t="s">
        <v>793</v>
      </c>
      <c r="B117" s="263" t="s">
        <v>1132</v>
      </c>
      <c r="C117" s="264" t="s">
        <v>631</v>
      </c>
      <c r="D117" s="264" t="s">
        <v>432</v>
      </c>
    </row>
    <row r="118" spans="1:4" s="205" customFormat="1" ht="12.75">
      <c r="A118" s="263" t="s">
        <v>794</v>
      </c>
      <c r="B118" s="263" t="s">
        <v>795</v>
      </c>
      <c r="C118" s="264" t="s">
        <v>631</v>
      </c>
      <c r="D118" s="264" t="s">
        <v>432</v>
      </c>
    </row>
    <row r="119" spans="1:4" s="205" customFormat="1" ht="12.75">
      <c r="A119" s="263" t="s">
        <v>796</v>
      </c>
      <c r="B119" s="263" t="s">
        <v>1133</v>
      </c>
      <c r="C119" s="264" t="s">
        <v>631</v>
      </c>
      <c r="D119" s="264" t="s">
        <v>432</v>
      </c>
    </row>
    <row r="120" spans="1:4" s="205" customFormat="1" ht="12.75">
      <c r="A120" s="263" t="s">
        <v>797</v>
      </c>
      <c r="B120" s="263" t="s">
        <v>798</v>
      </c>
      <c r="C120" s="264" t="s">
        <v>631</v>
      </c>
      <c r="D120" s="264" t="s">
        <v>432</v>
      </c>
    </row>
    <row r="121" spans="1:4" s="205" customFormat="1" ht="12.75">
      <c r="A121" s="265" t="s">
        <v>1448</v>
      </c>
      <c r="B121" s="265" t="s">
        <v>1449</v>
      </c>
      <c r="C121" s="266" t="s">
        <v>631</v>
      </c>
      <c r="D121" s="266" t="s">
        <v>435</v>
      </c>
    </row>
    <row r="122" spans="1:4" s="205" customFormat="1" ht="12.75">
      <c r="A122" s="263" t="s">
        <v>799</v>
      </c>
      <c r="B122" s="263" t="s">
        <v>800</v>
      </c>
      <c r="C122" s="264" t="s">
        <v>631</v>
      </c>
      <c r="D122" s="264" t="s">
        <v>573</v>
      </c>
    </row>
    <row r="123" spans="1:4" s="205" customFormat="1" ht="12.75">
      <c r="A123" s="263" t="s">
        <v>801</v>
      </c>
      <c r="B123" s="263" t="s">
        <v>802</v>
      </c>
      <c r="C123" s="264" t="s">
        <v>626</v>
      </c>
      <c r="D123" s="264" t="s">
        <v>432</v>
      </c>
    </row>
    <row r="124" spans="1:4" s="205" customFormat="1" ht="12.75">
      <c r="A124" s="263" t="s">
        <v>803</v>
      </c>
      <c r="B124" s="263" t="s">
        <v>804</v>
      </c>
      <c r="C124" s="264" t="s">
        <v>626</v>
      </c>
      <c r="D124" s="264" t="s">
        <v>432</v>
      </c>
    </row>
    <row r="125" spans="1:4" s="205" customFormat="1" ht="12.75">
      <c r="A125" s="263" t="s">
        <v>805</v>
      </c>
      <c r="B125" s="263" t="s">
        <v>806</v>
      </c>
      <c r="C125" s="264" t="s">
        <v>626</v>
      </c>
      <c r="D125" s="264" t="s">
        <v>432</v>
      </c>
    </row>
    <row r="126" spans="1:4" s="205" customFormat="1" ht="12.75">
      <c r="A126" s="263" t="s">
        <v>807</v>
      </c>
      <c r="B126" s="263" t="s">
        <v>808</v>
      </c>
      <c r="C126" s="264" t="s">
        <v>631</v>
      </c>
      <c r="D126" s="264" t="s">
        <v>579</v>
      </c>
    </row>
    <row r="127" spans="1:4" s="205" customFormat="1" ht="12.75">
      <c r="A127" s="263" t="s">
        <v>809</v>
      </c>
      <c r="B127" s="263" t="s">
        <v>810</v>
      </c>
      <c r="C127" s="264" t="s">
        <v>626</v>
      </c>
      <c r="D127" s="264" t="s">
        <v>1281</v>
      </c>
    </row>
    <row r="128" spans="1:4" s="205" customFormat="1" ht="12.75">
      <c r="A128" s="263" t="s">
        <v>811</v>
      </c>
      <c r="B128" s="263" t="s">
        <v>812</v>
      </c>
      <c r="C128" s="264" t="s">
        <v>626</v>
      </c>
      <c r="D128" s="264" t="s">
        <v>1281</v>
      </c>
    </row>
    <row r="129" spans="1:4" s="205" customFormat="1" ht="12.75">
      <c r="A129" s="263" t="s">
        <v>813</v>
      </c>
      <c r="B129" s="263" t="s">
        <v>814</v>
      </c>
      <c r="C129" s="264" t="s">
        <v>626</v>
      </c>
      <c r="D129" s="264" t="s">
        <v>1281</v>
      </c>
    </row>
    <row r="130" spans="1:4" s="205" customFormat="1" ht="12.75">
      <c r="A130" s="263" t="s">
        <v>815</v>
      </c>
      <c r="B130" s="263" t="s">
        <v>816</v>
      </c>
      <c r="C130" s="264" t="s">
        <v>626</v>
      </c>
      <c r="D130" s="264" t="s">
        <v>1281</v>
      </c>
    </row>
    <row r="131" spans="1:4" s="205" customFormat="1" ht="12.75">
      <c r="A131" s="263" t="s">
        <v>817</v>
      </c>
      <c r="B131" s="263" t="s">
        <v>818</v>
      </c>
      <c r="C131" s="264" t="s">
        <v>626</v>
      </c>
      <c r="D131" s="264" t="s">
        <v>1281</v>
      </c>
    </row>
    <row r="132" spans="1:4" s="205" customFormat="1" ht="12.75">
      <c r="A132" s="263" t="s">
        <v>819</v>
      </c>
      <c r="B132" s="263" t="s">
        <v>820</v>
      </c>
      <c r="C132" s="264" t="s">
        <v>626</v>
      </c>
      <c r="D132" s="264" t="s">
        <v>577</v>
      </c>
    </row>
    <row r="133" spans="1:4" s="205" customFormat="1" ht="12.75">
      <c r="A133" s="263" t="s">
        <v>821</v>
      </c>
      <c r="B133" s="263" t="s">
        <v>1134</v>
      </c>
      <c r="C133" s="264" t="s">
        <v>631</v>
      </c>
      <c r="D133" s="264" t="s">
        <v>579</v>
      </c>
    </row>
    <row r="134" spans="1:4" s="205" customFormat="1" ht="12.75">
      <c r="A134" s="263" t="s">
        <v>822</v>
      </c>
      <c r="B134" s="263" t="s">
        <v>1135</v>
      </c>
      <c r="C134" s="264" t="s">
        <v>626</v>
      </c>
      <c r="D134" s="264" t="s">
        <v>577</v>
      </c>
    </row>
    <row r="135" spans="1:4" s="205" customFormat="1" ht="12.75">
      <c r="A135" s="263" t="s">
        <v>823</v>
      </c>
      <c r="B135" s="263" t="s">
        <v>824</v>
      </c>
      <c r="C135" s="264" t="s">
        <v>626</v>
      </c>
      <c r="D135" s="264" t="s">
        <v>577</v>
      </c>
    </row>
    <row r="136" spans="1:4" s="205" customFormat="1" ht="12.75">
      <c r="A136" s="263" t="s">
        <v>825</v>
      </c>
      <c r="B136" s="263" t="s">
        <v>826</v>
      </c>
      <c r="C136" s="264" t="s">
        <v>626</v>
      </c>
      <c r="D136" s="264" t="s">
        <v>577</v>
      </c>
    </row>
    <row r="137" spans="1:4" s="205" customFormat="1" ht="12.75">
      <c r="A137" s="263" t="s">
        <v>827</v>
      </c>
      <c r="B137" s="263" t="s">
        <v>1136</v>
      </c>
      <c r="C137" s="264" t="s">
        <v>626</v>
      </c>
      <c r="D137" s="264" t="s">
        <v>432</v>
      </c>
    </row>
    <row r="138" spans="1:4" s="205" customFormat="1" ht="12.75">
      <c r="A138" s="263" t="s">
        <v>828</v>
      </c>
      <c r="B138" s="263" t="s">
        <v>829</v>
      </c>
      <c r="C138" s="264" t="s">
        <v>626</v>
      </c>
      <c r="D138" s="264" t="s">
        <v>432</v>
      </c>
    </row>
    <row r="139" spans="1:4" s="205" customFormat="1" ht="12.75">
      <c r="A139" s="263" t="s">
        <v>830</v>
      </c>
      <c r="B139" s="263" t="s">
        <v>831</v>
      </c>
      <c r="C139" s="264" t="s">
        <v>626</v>
      </c>
      <c r="D139" s="264" t="s">
        <v>432</v>
      </c>
    </row>
    <row r="140" spans="1:4" s="205" customFormat="1" ht="12.75">
      <c r="A140" s="263" t="s">
        <v>832</v>
      </c>
      <c r="B140" s="263" t="s">
        <v>833</v>
      </c>
      <c r="C140" s="264" t="s">
        <v>626</v>
      </c>
      <c r="D140" s="264" t="s">
        <v>1281</v>
      </c>
    </row>
    <row r="141" spans="1:4" s="205" customFormat="1" ht="12.75">
      <c r="A141" s="263" t="s">
        <v>834</v>
      </c>
      <c r="B141" s="263" t="s">
        <v>835</v>
      </c>
      <c r="C141" s="264" t="s">
        <v>631</v>
      </c>
      <c r="D141" s="264" t="s">
        <v>432</v>
      </c>
    </row>
    <row r="142" spans="1:4" s="205" customFormat="1" ht="12.75">
      <c r="A142" s="263" t="s">
        <v>836</v>
      </c>
      <c r="B142" s="263" t="s">
        <v>837</v>
      </c>
      <c r="C142" s="264" t="s">
        <v>631</v>
      </c>
      <c r="D142" s="264" t="s">
        <v>432</v>
      </c>
    </row>
    <row r="143" spans="1:4" s="205" customFormat="1" ht="12.75">
      <c r="A143" s="263" t="s">
        <v>838</v>
      </c>
      <c r="B143" s="263" t="s">
        <v>839</v>
      </c>
      <c r="C143" s="264" t="s">
        <v>631</v>
      </c>
      <c r="D143" s="264" t="s">
        <v>432</v>
      </c>
    </row>
    <row r="144" spans="1:4" s="205" customFormat="1" ht="12.75">
      <c r="A144" s="263" t="s">
        <v>840</v>
      </c>
      <c r="B144" s="263" t="s">
        <v>841</v>
      </c>
      <c r="C144" s="264" t="s">
        <v>631</v>
      </c>
      <c r="D144" s="264" t="s">
        <v>432</v>
      </c>
    </row>
    <row r="145" spans="1:4" s="205" customFormat="1" ht="12.75">
      <c r="A145" s="263" t="s">
        <v>1137</v>
      </c>
      <c r="B145" s="263" t="s">
        <v>1138</v>
      </c>
      <c r="C145" s="264" t="s">
        <v>626</v>
      </c>
      <c r="D145" s="264" t="s">
        <v>1281</v>
      </c>
    </row>
    <row r="146" spans="1:4" s="205" customFormat="1" ht="12.75">
      <c r="A146" s="263" t="s">
        <v>1139</v>
      </c>
      <c r="B146" s="263" t="s">
        <v>1139</v>
      </c>
      <c r="C146" s="264" t="s">
        <v>626</v>
      </c>
      <c r="D146" s="264" t="s">
        <v>1281</v>
      </c>
    </row>
    <row r="147" spans="1:4" s="205" customFormat="1" ht="12.75">
      <c r="A147" s="263" t="s">
        <v>842</v>
      </c>
      <c r="B147" s="263" t="s">
        <v>843</v>
      </c>
      <c r="C147" s="264" t="s">
        <v>626</v>
      </c>
      <c r="D147" s="264" t="s">
        <v>1281</v>
      </c>
    </row>
    <row r="148" spans="1:4" s="205" customFormat="1" ht="12.75">
      <c r="A148" s="263" t="s">
        <v>844</v>
      </c>
      <c r="B148" s="263" t="s">
        <v>1140</v>
      </c>
      <c r="C148" s="264" t="s">
        <v>626</v>
      </c>
      <c r="D148" s="264" t="s">
        <v>577</v>
      </c>
    </row>
    <row r="149" spans="1:4" s="205" customFormat="1" ht="12.75">
      <c r="A149" s="263" t="s">
        <v>845</v>
      </c>
      <c r="B149" s="263" t="s">
        <v>1141</v>
      </c>
      <c r="C149" s="264" t="s">
        <v>631</v>
      </c>
      <c r="D149" s="264" t="s">
        <v>573</v>
      </c>
    </row>
    <row r="150" spans="1:4" s="205" customFormat="1" ht="12.75">
      <c r="A150" s="263" t="s">
        <v>846</v>
      </c>
      <c r="B150" s="263" t="s">
        <v>1142</v>
      </c>
      <c r="C150" s="264" t="s">
        <v>626</v>
      </c>
      <c r="D150" s="264" t="s">
        <v>1281</v>
      </c>
    </row>
    <row r="151" spans="1:4" s="205" customFormat="1" ht="12.75">
      <c r="A151" s="263" t="s">
        <v>847</v>
      </c>
      <c r="B151" s="263" t="s">
        <v>848</v>
      </c>
      <c r="C151" s="264" t="s">
        <v>626</v>
      </c>
      <c r="D151" s="264" t="s">
        <v>432</v>
      </c>
    </row>
    <row r="152" spans="1:4" s="205" customFormat="1" ht="12.75">
      <c r="A152" s="263" t="s">
        <v>849</v>
      </c>
      <c r="B152" s="263" t="s">
        <v>850</v>
      </c>
      <c r="C152" s="264" t="s">
        <v>626</v>
      </c>
      <c r="D152" s="264" t="s">
        <v>432</v>
      </c>
    </row>
    <row r="153" spans="1:4" s="205" customFormat="1" ht="12.75">
      <c r="A153" s="263" t="s">
        <v>852</v>
      </c>
      <c r="B153" s="263" t="s">
        <v>853</v>
      </c>
      <c r="C153" s="264" t="s">
        <v>626</v>
      </c>
      <c r="D153" s="264" t="s">
        <v>1281</v>
      </c>
    </row>
    <row r="154" spans="1:4" s="205" customFormat="1" ht="12.75">
      <c r="A154" s="263" t="s">
        <v>854</v>
      </c>
      <c r="B154" s="263" t="s">
        <v>855</v>
      </c>
      <c r="C154" s="264" t="s">
        <v>626</v>
      </c>
      <c r="D154" s="264" t="s">
        <v>1281</v>
      </c>
    </row>
    <row r="155" spans="1:4" s="205" customFormat="1" ht="12.75">
      <c r="A155" s="263" t="s">
        <v>856</v>
      </c>
      <c r="B155" s="263" t="s">
        <v>857</v>
      </c>
      <c r="C155" s="264" t="s">
        <v>631</v>
      </c>
      <c r="D155" s="264" t="s">
        <v>579</v>
      </c>
    </row>
    <row r="156" spans="1:4" s="205" customFormat="1" ht="12.75">
      <c r="A156" s="263" t="s">
        <v>858</v>
      </c>
      <c r="B156" s="34" t="s">
        <v>859</v>
      </c>
      <c r="C156" s="130" t="s">
        <v>631</v>
      </c>
      <c r="D156" s="130" t="s">
        <v>573</v>
      </c>
    </row>
    <row r="157" spans="1:4" s="205" customFormat="1" ht="12.75">
      <c r="A157" s="263" t="s">
        <v>860</v>
      </c>
      <c r="B157" s="263" t="s">
        <v>861</v>
      </c>
      <c r="C157" s="264" t="s">
        <v>626</v>
      </c>
      <c r="D157" s="264" t="s">
        <v>1281</v>
      </c>
    </row>
    <row r="158" spans="1:4" s="205" customFormat="1" ht="12.75">
      <c r="A158" s="265" t="s">
        <v>1285</v>
      </c>
      <c r="B158" s="265" t="s">
        <v>1285</v>
      </c>
      <c r="C158" s="266" t="s">
        <v>626</v>
      </c>
      <c r="D158" s="266" t="s">
        <v>432</v>
      </c>
    </row>
    <row r="159" spans="1:4" s="205" customFormat="1" ht="12.75">
      <c r="A159" s="263" t="s">
        <v>862</v>
      </c>
      <c r="B159" s="263" t="s">
        <v>1143</v>
      </c>
      <c r="C159" s="264" t="s">
        <v>626</v>
      </c>
      <c r="D159" s="264" t="s">
        <v>1281</v>
      </c>
    </row>
    <row r="160" spans="1:4" s="205" customFormat="1" ht="12.75">
      <c r="A160" s="263" t="s">
        <v>1144</v>
      </c>
      <c r="B160" s="263" t="s">
        <v>863</v>
      </c>
      <c r="C160" s="264" t="s">
        <v>631</v>
      </c>
      <c r="D160" s="264" t="s">
        <v>573</v>
      </c>
    </row>
    <row r="161" spans="1:4" s="205" customFormat="1" ht="12.75">
      <c r="A161" s="263" t="s">
        <v>864</v>
      </c>
      <c r="B161" s="263" t="s">
        <v>865</v>
      </c>
      <c r="C161" s="264" t="s">
        <v>626</v>
      </c>
      <c r="D161" s="264" t="s">
        <v>1281</v>
      </c>
    </row>
    <row r="162" spans="1:4" s="205" customFormat="1" ht="12.75">
      <c r="A162" s="263" t="s">
        <v>866</v>
      </c>
      <c r="B162" s="263" t="s">
        <v>867</v>
      </c>
      <c r="C162" s="264" t="s">
        <v>626</v>
      </c>
      <c r="D162" s="264" t="s">
        <v>1281</v>
      </c>
    </row>
    <row r="163" spans="1:4" s="205" customFormat="1" ht="12.75">
      <c r="A163" s="263" t="s">
        <v>868</v>
      </c>
      <c r="B163" s="263" t="s">
        <v>869</v>
      </c>
      <c r="C163" s="264" t="s">
        <v>626</v>
      </c>
      <c r="D163" s="264" t="s">
        <v>1281</v>
      </c>
    </row>
    <row r="164" spans="1:4" s="205" customFormat="1" ht="12.75">
      <c r="A164" s="263" t="s">
        <v>870</v>
      </c>
      <c r="B164" s="263" t="s">
        <v>871</v>
      </c>
      <c r="C164" s="264" t="s">
        <v>626</v>
      </c>
      <c r="D164" s="264" t="s">
        <v>432</v>
      </c>
    </row>
    <row r="165" spans="1:4" s="205" customFormat="1" ht="12.75">
      <c r="A165" s="263" t="s">
        <v>872</v>
      </c>
      <c r="B165" s="263" t="s">
        <v>1145</v>
      </c>
      <c r="C165" s="264" t="s">
        <v>626</v>
      </c>
      <c r="D165" s="264" t="s">
        <v>577</v>
      </c>
    </row>
    <row r="166" spans="1:4" s="205" customFormat="1" ht="12.75">
      <c r="A166" s="263" t="s">
        <v>873</v>
      </c>
      <c r="B166" s="263" t="s">
        <v>874</v>
      </c>
      <c r="C166" s="264" t="s">
        <v>626</v>
      </c>
      <c r="D166" s="264" t="s">
        <v>1281</v>
      </c>
    </row>
    <row r="167" spans="1:4" s="205" customFormat="1" ht="12.75">
      <c r="A167" s="263" t="s">
        <v>875</v>
      </c>
      <c r="B167" s="263" t="s">
        <v>876</v>
      </c>
      <c r="C167" s="264" t="s">
        <v>626</v>
      </c>
      <c r="D167" s="264" t="s">
        <v>1281</v>
      </c>
    </row>
    <row r="168" spans="1:4" s="205" customFormat="1" ht="12.75">
      <c r="A168" s="265" t="s">
        <v>877</v>
      </c>
      <c r="B168" s="265" t="s">
        <v>878</v>
      </c>
      <c r="C168" s="266" t="s">
        <v>631</v>
      </c>
      <c r="D168" s="266" t="s">
        <v>573</v>
      </c>
    </row>
    <row r="169" spans="1:4" s="205" customFormat="1" ht="12.75">
      <c r="A169" s="263" t="s">
        <v>1146</v>
      </c>
      <c r="B169" s="263" t="s">
        <v>1147</v>
      </c>
      <c r="C169" s="264" t="s">
        <v>631</v>
      </c>
      <c r="D169" s="266" t="s">
        <v>608</v>
      </c>
    </row>
    <row r="170" spans="1:4" s="205" customFormat="1" ht="12.75">
      <c r="A170" s="265" t="s">
        <v>1148</v>
      </c>
      <c r="B170" s="265" t="s">
        <v>1148</v>
      </c>
      <c r="C170" s="266" t="s">
        <v>631</v>
      </c>
      <c r="D170" s="266" t="s">
        <v>608</v>
      </c>
    </row>
    <row r="171" spans="1:4" s="205" customFormat="1" ht="12.75">
      <c r="A171" s="263" t="s">
        <v>879</v>
      </c>
      <c r="B171" s="263" t="s">
        <v>880</v>
      </c>
      <c r="C171" s="264" t="s">
        <v>631</v>
      </c>
      <c r="D171" s="264" t="s">
        <v>579</v>
      </c>
    </row>
    <row r="172" spans="1:4" s="205" customFormat="1" ht="12.75">
      <c r="A172" s="263" t="s">
        <v>1322</v>
      </c>
      <c r="B172" s="263" t="s">
        <v>1450</v>
      </c>
      <c r="C172" s="264" t="s">
        <v>631</v>
      </c>
      <c r="D172" s="264" t="s">
        <v>579</v>
      </c>
    </row>
    <row r="173" spans="1:4" s="205" customFormat="1" ht="12.75">
      <c r="A173" s="263" t="s">
        <v>881</v>
      </c>
      <c r="B173" s="263" t="s">
        <v>882</v>
      </c>
      <c r="C173" s="264" t="s">
        <v>631</v>
      </c>
      <c r="D173" s="264" t="s">
        <v>579</v>
      </c>
    </row>
    <row r="174" spans="1:4" s="205" customFormat="1" ht="12.75">
      <c r="A174" s="263" t="s">
        <v>883</v>
      </c>
      <c r="B174" s="263" t="s">
        <v>884</v>
      </c>
      <c r="C174" s="264" t="s">
        <v>631</v>
      </c>
      <c r="D174" s="264" t="s">
        <v>579</v>
      </c>
    </row>
    <row r="175" spans="1:4" s="205" customFormat="1" ht="12.75">
      <c r="A175" s="263" t="s">
        <v>885</v>
      </c>
      <c r="B175" s="263" t="s">
        <v>886</v>
      </c>
      <c r="C175" s="264" t="s">
        <v>626</v>
      </c>
      <c r="D175" s="264" t="s">
        <v>1281</v>
      </c>
    </row>
    <row r="176" spans="1:4" s="205" customFormat="1" ht="12.75">
      <c r="A176" s="263" t="s">
        <v>887</v>
      </c>
      <c r="B176" s="263" t="s">
        <v>888</v>
      </c>
      <c r="C176" s="264" t="s">
        <v>626</v>
      </c>
      <c r="D176" s="264" t="s">
        <v>1281</v>
      </c>
    </row>
    <row r="177" spans="1:4" s="205" customFormat="1" ht="12.75">
      <c r="A177" s="263" t="s">
        <v>889</v>
      </c>
      <c r="B177" s="263" t="s">
        <v>890</v>
      </c>
      <c r="C177" s="264" t="s">
        <v>626</v>
      </c>
      <c r="D177" s="264" t="s">
        <v>432</v>
      </c>
    </row>
    <row r="178" spans="1:4" s="205" customFormat="1" ht="12.75">
      <c r="A178" s="263" t="s">
        <v>891</v>
      </c>
      <c r="B178" s="263" t="s">
        <v>892</v>
      </c>
      <c r="C178" s="264" t="s">
        <v>626</v>
      </c>
      <c r="D178" s="264" t="s">
        <v>432</v>
      </c>
    </row>
    <row r="179" spans="1:4" s="205" customFormat="1" ht="12.75">
      <c r="A179" s="263" t="s">
        <v>893</v>
      </c>
      <c r="B179" s="263" t="s">
        <v>894</v>
      </c>
      <c r="C179" s="264" t="s">
        <v>626</v>
      </c>
      <c r="D179" s="264" t="s">
        <v>432</v>
      </c>
    </row>
    <row r="180" spans="1:4" s="205" customFormat="1" ht="12.75">
      <c r="A180" s="263" t="s">
        <v>895</v>
      </c>
      <c r="B180" s="263" t="s">
        <v>1149</v>
      </c>
      <c r="C180" s="264" t="s">
        <v>631</v>
      </c>
      <c r="D180" s="264" t="s">
        <v>573</v>
      </c>
    </row>
    <row r="181" spans="1:4" s="205" customFormat="1" ht="12.75">
      <c r="A181" s="263" t="s">
        <v>1286</v>
      </c>
      <c r="B181" s="263" t="s">
        <v>1287</v>
      </c>
      <c r="C181" s="264" t="s">
        <v>626</v>
      </c>
      <c r="D181" s="264" t="s">
        <v>1281</v>
      </c>
    </row>
    <row r="182" spans="1:4" s="205" customFormat="1" ht="12.75">
      <c r="A182" s="263" t="s">
        <v>896</v>
      </c>
      <c r="B182" s="263" t="s">
        <v>897</v>
      </c>
      <c r="C182" s="264" t="s">
        <v>631</v>
      </c>
      <c r="D182" s="264" t="s">
        <v>573</v>
      </c>
    </row>
    <row r="183" spans="1:4" s="205" customFormat="1" ht="12.75">
      <c r="A183" s="263" t="s">
        <v>898</v>
      </c>
      <c r="B183" s="263" t="s">
        <v>899</v>
      </c>
      <c r="C183" s="264" t="s">
        <v>631</v>
      </c>
      <c r="D183" s="264" t="s">
        <v>573</v>
      </c>
    </row>
    <row r="184" spans="1:4" s="205" customFormat="1" ht="12.75">
      <c r="A184" s="263" t="s">
        <v>900</v>
      </c>
      <c r="B184" s="263" t="s">
        <v>901</v>
      </c>
      <c r="C184" s="264" t="s">
        <v>631</v>
      </c>
      <c r="D184" s="264" t="s">
        <v>579</v>
      </c>
    </row>
    <row r="185" spans="1:4" s="205" customFormat="1" ht="12.75">
      <c r="A185" s="263" t="s">
        <v>902</v>
      </c>
      <c r="B185" s="263" t="s">
        <v>903</v>
      </c>
      <c r="C185" s="264" t="s">
        <v>631</v>
      </c>
      <c r="D185" s="264" t="s">
        <v>579</v>
      </c>
    </row>
    <row r="186" spans="1:4" s="205" customFormat="1" ht="12.75">
      <c r="A186" s="263" t="s">
        <v>904</v>
      </c>
      <c r="B186" s="263" t="s">
        <v>905</v>
      </c>
      <c r="C186" s="264" t="s">
        <v>631</v>
      </c>
      <c r="D186" s="264" t="s">
        <v>579</v>
      </c>
    </row>
    <row r="187" spans="1:4" s="205" customFormat="1" ht="12.75">
      <c r="A187" s="263" t="s">
        <v>906</v>
      </c>
      <c r="B187" s="263" t="s">
        <v>907</v>
      </c>
      <c r="C187" s="264" t="s">
        <v>631</v>
      </c>
      <c r="D187" s="264" t="s">
        <v>579</v>
      </c>
    </row>
    <row r="188" spans="1:4" s="205" customFormat="1" ht="12.75">
      <c r="A188" s="263" t="s">
        <v>908</v>
      </c>
      <c r="B188" s="263" t="s">
        <v>909</v>
      </c>
      <c r="C188" s="264" t="s">
        <v>631</v>
      </c>
      <c r="D188" s="264" t="s">
        <v>579</v>
      </c>
    </row>
    <row r="189" spans="1:4" s="205" customFormat="1" ht="12.75">
      <c r="A189" s="263" t="s">
        <v>910</v>
      </c>
      <c r="B189" s="263" t="s">
        <v>911</v>
      </c>
      <c r="C189" s="264" t="s">
        <v>631</v>
      </c>
      <c r="D189" s="264" t="s">
        <v>579</v>
      </c>
    </row>
    <row r="190" spans="1:4" s="205" customFormat="1" ht="12.75">
      <c r="A190" s="265" t="s">
        <v>912</v>
      </c>
      <c r="B190" s="265" t="s">
        <v>913</v>
      </c>
      <c r="C190" s="264" t="s">
        <v>631</v>
      </c>
      <c r="D190" s="266" t="s">
        <v>579</v>
      </c>
    </row>
    <row r="191" spans="1:4" s="205" customFormat="1" ht="12.75">
      <c r="A191" s="263" t="s">
        <v>914</v>
      </c>
      <c r="B191" s="263" t="s">
        <v>915</v>
      </c>
      <c r="C191" s="264" t="s">
        <v>631</v>
      </c>
      <c r="D191" s="264" t="s">
        <v>579</v>
      </c>
    </row>
    <row r="192" spans="1:4" s="205" customFormat="1" ht="12.75">
      <c r="A192" s="263" t="s">
        <v>916</v>
      </c>
      <c r="B192" s="263" t="s">
        <v>917</v>
      </c>
      <c r="C192" s="264" t="s">
        <v>631</v>
      </c>
      <c r="D192" s="264" t="s">
        <v>579</v>
      </c>
    </row>
    <row r="193" spans="1:4" s="205" customFormat="1" ht="12.75">
      <c r="A193" s="263" t="s">
        <v>918</v>
      </c>
      <c r="B193" s="263" t="s">
        <v>919</v>
      </c>
      <c r="C193" s="264" t="s">
        <v>631</v>
      </c>
      <c r="D193" s="264" t="s">
        <v>573</v>
      </c>
    </row>
    <row r="194" spans="1:4" s="205" customFormat="1" ht="12.75">
      <c r="A194" s="263" t="s">
        <v>920</v>
      </c>
      <c r="B194" s="263" t="s">
        <v>1150</v>
      </c>
      <c r="C194" s="264" t="s">
        <v>631</v>
      </c>
      <c r="D194" s="264" t="s">
        <v>573</v>
      </c>
    </row>
    <row r="195" spans="1:4" s="205" customFormat="1" ht="12.75">
      <c r="A195" s="263" t="s">
        <v>1323</v>
      </c>
      <c r="B195" s="263" t="s">
        <v>1324</v>
      </c>
      <c r="C195" s="264" t="s">
        <v>631</v>
      </c>
      <c r="D195" s="264" t="s">
        <v>573</v>
      </c>
    </row>
    <row r="196" spans="1:4" s="205" customFormat="1" ht="12.75">
      <c r="A196" s="263" t="s">
        <v>921</v>
      </c>
      <c r="B196" s="263" t="s">
        <v>1451</v>
      </c>
      <c r="C196" s="264" t="s">
        <v>631</v>
      </c>
      <c r="D196" s="264" t="s">
        <v>573</v>
      </c>
    </row>
    <row r="197" spans="1:4" s="205" customFormat="1" ht="12.75">
      <c r="A197" s="263" t="s">
        <v>922</v>
      </c>
      <c r="B197" s="263" t="s">
        <v>923</v>
      </c>
      <c r="C197" s="264" t="s">
        <v>631</v>
      </c>
      <c r="D197" s="264" t="s">
        <v>573</v>
      </c>
    </row>
    <row r="198" spans="1:4" s="205" customFormat="1" ht="12.75">
      <c r="A198" s="263" t="s">
        <v>924</v>
      </c>
      <c r="B198" s="263" t="s">
        <v>925</v>
      </c>
      <c r="C198" s="264" t="s">
        <v>631</v>
      </c>
      <c r="D198" s="264" t="s">
        <v>573</v>
      </c>
    </row>
    <row r="199" spans="1:4" s="205" customFormat="1" ht="12.75">
      <c r="A199" s="263" t="s">
        <v>926</v>
      </c>
      <c r="B199" s="263" t="s">
        <v>927</v>
      </c>
      <c r="C199" s="264" t="s">
        <v>631</v>
      </c>
      <c r="D199" s="264" t="s">
        <v>573</v>
      </c>
    </row>
    <row r="200" spans="1:4" s="205" customFormat="1" ht="12.75">
      <c r="A200" s="263" t="s">
        <v>928</v>
      </c>
      <c r="B200" s="263" t="s">
        <v>929</v>
      </c>
      <c r="C200" s="264" t="s">
        <v>631</v>
      </c>
      <c r="D200" s="264" t="s">
        <v>573</v>
      </c>
    </row>
    <row r="201" spans="1:4" s="205" customFormat="1" ht="12.75">
      <c r="A201" s="263" t="s">
        <v>930</v>
      </c>
      <c r="B201" s="263" t="s">
        <v>931</v>
      </c>
      <c r="C201" s="264" t="s">
        <v>626</v>
      </c>
      <c r="D201" s="264" t="s">
        <v>1281</v>
      </c>
    </row>
    <row r="202" spans="1:4" s="205" customFormat="1" ht="12.75">
      <c r="A202" s="263" t="s">
        <v>932</v>
      </c>
      <c r="B202" s="263" t="s">
        <v>933</v>
      </c>
      <c r="C202" s="264" t="s">
        <v>626</v>
      </c>
      <c r="D202" s="264" t="s">
        <v>1281</v>
      </c>
    </row>
    <row r="203" spans="1:4" s="205" customFormat="1" ht="12.75">
      <c r="A203" s="263" t="s">
        <v>934</v>
      </c>
      <c r="B203" s="263" t="s">
        <v>935</v>
      </c>
      <c r="C203" s="264" t="s">
        <v>626</v>
      </c>
      <c r="D203" s="264" t="s">
        <v>432</v>
      </c>
    </row>
    <row r="204" spans="1:4" s="205" customFormat="1" ht="12.75">
      <c r="A204" s="263" t="s">
        <v>936</v>
      </c>
      <c r="B204" s="263" t="s">
        <v>937</v>
      </c>
      <c r="C204" s="264" t="s">
        <v>626</v>
      </c>
      <c r="D204" s="264" t="s">
        <v>1281</v>
      </c>
    </row>
    <row r="205" spans="1:4" s="205" customFormat="1" ht="12.75">
      <c r="A205" s="263" t="s">
        <v>1325</v>
      </c>
      <c r="B205" s="263" t="s">
        <v>1326</v>
      </c>
      <c r="C205" s="264" t="s">
        <v>626</v>
      </c>
      <c r="D205" s="264" t="s">
        <v>577</v>
      </c>
    </row>
    <row r="206" spans="1:4" s="205" customFormat="1" ht="12.75">
      <c r="A206" s="263" t="s">
        <v>938</v>
      </c>
      <c r="B206" s="263" t="s">
        <v>939</v>
      </c>
      <c r="C206" s="264" t="s">
        <v>626</v>
      </c>
      <c r="D206" s="264" t="s">
        <v>432</v>
      </c>
    </row>
    <row r="207" spans="1:4" s="205" customFormat="1" ht="12.75">
      <c r="A207" s="263" t="s">
        <v>940</v>
      </c>
      <c r="B207" s="263" t="s">
        <v>1151</v>
      </c>
      <c r="C207" s="264" t="s">
        <v>626</v>
      </c>
      <c r="D207" s="264" t="s">
        <v>577</v>
      </c>
    </row>
    <row r="208" spans="1:4" s="205" customFormat="1" ht="12.75">
      <c r="A208" s="263" t="s">
        <v>941</v>
      </c>
      <c r="B208" s="263" t="s">
        <v>941</v>
      </c>
      <c r="C208" s="264" t="s">
        <v>626</v>
      </c>
      <c r="D208" s="264" t="s">
        <v>1281</v>
      </c>
    </row>
    <row r="209" spans="1:4" s="205" customFormat="1" ht="12.75">
      <c r="A209" s="263" t="s">
        <v>942</v>
      </c>
      <c r="B209" s="263" t="s">
        <v>943</v>
      </c>
      <c r="C209" s="264" t="s">
        <v>626</v>
      </c>
      <c r="D209" s="264" t="s">
        <v>1281</v>
      </c>
    </row>
    <row r="210" spans="1:4" s="205" customFormat="1" ht="12.75">
      <c r="A210" s="263" t="s">
        <v>944</v>
      </c>
      <c r="B210" s="263" t="s">
        <v>945</v>
      </c>
      <c r="C210" s="264" t="s">
        <v>626</v>
      </c>
      <c r="D210" s="264" t="s">
        <v>1281</v>
      </c>
    </row>
    <row r="211" spans="1:4" s="205" customFormat="1" ht="12.75">
      <c r="A211" s="263" t="s">
        <v>946</v>
      </c>
      <c r="B211" s="263" t="s">
        <v>1152</v>
      </c>
      <c r="C211" s="264" t="s">
        <v>626</v>
      </c>
      <c r="D211" s="264" t="s">
        <v>432</v>
      </c>
    </row>
    <row r="212" spans="1:4" s="205" customFormat="1" ht="12.75">
      <c r="A212" s="263" t="s">
        <v>947</v>
      </c>
      <c r="B212" s="263" t="s">
        <v>948</v>
      </c>
      <c r="C212" s="264" t="s">
        <v>626</v>
      </c>
      <c r="D212" s="264" t="s">
        <v>1281</v>
      </c>
    </row>
    <row r="213" spans="1:4" s="205" customFormat="1" ht="12.75">
      <c r="A213" s="263" t="s">
        <v>949</v>
      </c>
      <c r="B213" s="263" t="s">
        <v>950</v>
      </c>
      <c r="C213" s="264" t="s">
        <v>626</v>
      </c>
      <c r="D213" s="264" t="s">
        <v>1281</v>
      </c>
    </row>
    <row r="214" spans="1:4" s="205" customFormat="1" ht="12.75">
      <c r="A214" s="263" t="s">
        <v>951</v>
      </c>
      <c r="B214" s="263" t="s">
        <v>951</v>
      </c>
      <c r="C214" s="264" t="s">
        <v>626</v>
      </c>
      <c r="D214" s="264" t="s">
        <v>1281</v>
      </c>
    </row>
    <row r="215" spans="1:4" s="205" customFormat="1" ht="12.75">
      <c r="A215" s="263" t="s">
        <v>952</v>
      </c>
      <c r="B215" s="263" t="s">
        <v>953</v>
      </c>
      <c r="C215" s="264" t="s">
        <v>626</v>
      </c>
      <c r="D215" s="264" t="s">
        <v>1281</v>
      </c>
    </row>
    <row r="216" spans="1:4" s="205" customFormat="1" ht="12.75">
      <c r="A216" s="263" t="s">
        <v>954</v>
      </c>
      <c r="B216" s="263" t="s">
        <v>1153</v>
      </c>
      <c r="C216" s="264" t="s">
        <v>631</v>
      </c>
      <c r="D216" s="264" t="s">
        <v>432</v>
      </c>
    </row>
    <row r="217" spans="1:4" s="205" customFormat="1" ht="12.75">
      <c r="A217" s="263" t="s">
        <v>955</v>
      </c>
      <c r="B217" s="263" t="s">
        <v>1154</v>
      </c>
      <c r="C217" s="264" t="s">
        <v>631</v>
      </c>
      <c r="D217" s="264" t="s">
        <v>573</v>
      </c>
    </row>
    <row r="218" spans="1:4" s="205" customFormat="1" ht="12.75">
      <c r="A218" s="263" t="s">
        <v>1288</v>
      </c>
      <c r="B218" s="263" t="s">
        <v>1289</v>
      </c>
      <c r="C218" s="264" t="s">
        <v>631</v>
      </c>
      <c r="D218" s="264" t="s">
        <v>573</v>
      </c>
    </row>
    <row r="219" spans="1:4" s="205" customFormat="1" ht="12.75">
      <c r="A219" s="263" t="s">
        <v>956</v>
      </c>
      <c r="B219" s="263" t="s">
        <v>957</v>
      </c>
      <c r="C219" s="264" t="s">
        <v>626</v>
      </c>
      <c r="D219" s="264" t="s">
        <v>1281</v>
      </c>
    </row>
    <row r="220" spans="1:4" s="205" customFormat="1" ht="12.75">
      <c r="A220" s="263" t="s">
        <v>1155</v>
      </c>
      <c r="B220" s="263" t="s">
        <v>1156</v>
      </c>
      <c r="C220" s="264" t="s">
        <v>626</v>
      </c>
      <c r="D220" s="264" t="s">
        <v>577</v>
      </c>
    </row>
    <row r="221" spans="1:4" s="205" customFormat="1" ht="12.75">
      <c r="A221" s="265" t="s">
        <v>958</v>
      </c>
      <c r="B221" s="265" t="s">
        <v>1157</v>
      </c>
      <c r="C221" s="266" t="s">
        <v>626</v>
      </c>
      <c r="D221" s="264" t="s">
        <v>1281</v>
      </c>
    </row>
    <row r="222" spans="1:4" s="205" customFormat="1" ht="12.75">
      <c r="A222" s="263" t="s">
        <v>959</v>
      </c>
      <c r="B222" s="263" t="s">
        <v>1158</v>
      </c>
      <c r="C222" s="264" t="s">
        <v>626</v>
      </c>
      <c r="D222" s="264" t="s">
        <v>1281</v>
      </c>
    </row>
    <row r="223" spans="1:4" s="205" customFormat="1" ht="12.75">
      <c r="A223" s="263" t="s">
        <v>960</v>
      </c>
      <c r="B223" s="263" t="s">
        <v>1159</v>
      </c>
      <c r="C223" s="264" t="s">
        <v>626</v>
      </c>
      <c r="D223" s="264" t="s">
        <v>1281</v>
      </c>
    </row>
    <row r="224" spans="1:4" s="205" customFormat="1" ht="12.75">
      <c r="A224" s="263" t="s">
        <v>961</v>
      </c>
      <c r="B224" s="263" t="s">
        <v>1160</v>
      </c>
      <c r="C224" s="264" t="s">
        <v>626</v>
      </c>
      <c r="D224" s="264" t="s">
        <v>1281</v>
      </c>
    </row>
    <row r="225" spans="1:4" s="205" customFormat="1" ht="12.75">
      <c r="A225" s="263" t="s">
        <v>962</v>
      </c>
      <c r="B225" s="263" t="s">
        <v>1161</v>
      </c>
      <c r="C225" s="264" t="s">
        <v>626</v>
      </c>
      <c r="D225" s="264" t="s">
        <v>1281</v>
      </c>
    </row>
    <row r="226" spans="1:4" s="205" customFormat="1" ht="12.75">
      <c r="A226" s="263" t="s">
        <v>433</v>
      </c>
      <c r="B226" s="263" t="s">
        <v>433</v>
      </c>
      <c r="C226" s="264" t="s">
        <v>626</v>
      </c>
      <c r="D226" s="264" t="s">
        <v>1281</v>
      </c>
    </row>
    <row r="227" spans="1:4" s="205" customFormat="1" ht="12.75">
      <c r="A227" s="265" t="s">
        <v>963</v>
      </c>
      <c r="B227" s="265" t="s">
        <v>1162</v>
      </c>
      <c r="C227" s="266" t="s">
        <v>626</v>
      </c>
      <c r="D227" s="264" t="s">
        <v>1281</v>
      </c>
    </row>
    <row r="228" spans="1:4" s="205" customFormat="1" ht="12.75">
      <c r="A228" s="263" t="s">
        <v>964</v>
      </c>
      <c r="B228" s="263" t="s">
        <v>1163</v>
      </c>
      <c r="C228" s="264" t="s">
        <v>626</v>
      </c>
      <c r="D228" s="264" t="s">
        <v>1281</v>
      </c>
    </row>
    <row r="229" spans="1:4" s="205" customFormat="1" ht="12.75">
      <c r="A229" s="263" t="s">
        <v>965</v>
      </c>
      <c r="B229" s="263" t="s">
        <v>1164</v>
      </c>
      <c r="C229" s="264" t="s">
        <v>626</v>
      </c>
      <c r="D229" s="264" t="s">
        <v>1281</v>
      </c>
    </row>
    <row r="230" spans="1:4" s="205" customFormat="1" ht="12.75">
      <c r="A230" s="263" t="s">
        <v>966</v>
      </c>
      <c r="B230" s="263" t="s">
        <v>1165</v>
      </c>
      <c r="C230" s="264" t="s">
        <v>626</v>
      </c>
      <c r="D230" s="264" t="s">
        <v>577</v>
      </c>
    </row>
    <row r="231" spans="1:4" s="205" customFormat="1" ht="12.75">
      <c r="A231" s="263" t="s">
        <v>967</v>
      </c>
      <c r="B231" s="263" t="s">
        <v>1166</v>
      </c>
      <c r="C231" s="264" t="s">
        <v>626</v>
      </c>
      <c r="D231" s="264" t="s">
        <v>577</v>
      </c>
    </row>
    <row r="232" spans="1:4" s="205" customFormat="1" ht="12.75">
      <c r="A232" s="263" t="s">
        <v>968</v>
      </c>
      <c r="B232" s="263" t="s">
        <v>1167</v>
      </c>
      <c r="C232" s="264" t="s">
        <v>626</v>
      </c>
      <c r="D232" s="264" t="s">
        <v>577</v>
      </c>
    </row>
    <row r="233" spans="1:4" s="205" customFormat="1" ht="12.75">
      <c r="A233" s="263" t="s">
        <v>969</v>
      </c>
      <c r="B233" s="263" t="s">
        <v>970</v>
      </c>
      <c r="C233" s="264" t="s">
        <v>631</v>
      </c>
      <c r="D233" s="264" t="s">
        <v>573</v>
      </c>
    </row>
    <row r="234" spans="1:4" s="205" customFormat="1" ht="12.75">
      <c r="A234" s="263" t="s">
        <v>971</v>
      </c>
      <c r="B234" s="263" t="s">
        <v>972</v>
      </c>
      <c r="C234" s="264" t="s">
        <v>631</v>
      </c>
      <c r="D234" s="264" t="s">
        <v>573</v>
      </c>
    </row>
    <row r="235" spans="1:4" s="205" customFormat="1" ht="12.75">
      <c r="A235" s="263" t="s">
        <v>973</v>
      </c>
      <c r="B235" s="263" t="s">
        <v>974</v>
      </c>
      <c r="C235" s="264" t="s">
        <v>631</v>
      </c>
      <c r="D235" s="264" t="s">
        <v>573</v>
      </c>
    </row>
    <row r="236" spans="1:4" s="205" customFormat="1" ht="12.75">
      <c r="A236" s="263" t="s">
        <v>975</v>
      </c>
      <c r="B236" s="263" t="s">
        <v>976</v>
      </c>
      <c r="C236" s="264" t="s">
        <v>631</v>
      </c>
      <c r="D236" s="264" t="s">
        <v>573</v>
      </c>
    </row>
    <row r="237" spans="1:4" s="205" customFormat="1" ht="12.75">
      <c r="A237" s="263" t="s">
        <v>977</v>
      </c>
      <c r="B237" s="263" t="s">
        <v>978</v>
      </c>
      <c r="C237" s="264" t="s">
        <v>626</v>
      </c>
      <c r="D237" s="264" t="s">
        <v>1281</v>
      </c>
    </row>
    <row r="238" spans="1:4" s="205" customFormat="1" ht="12.75">
      <c r="A238" s="263" t="s">
        <v>979</v>
      </c>
      <c r="B238" s="263" t="s">
        <v>1168</v>
      </c>
      <c r="C238" s="264" t="s">
        <v>631</v>
      </c>
      <c r="D238" s="266" t="s">
        <v>608</v>
      </c>
    </row>
    <row r="239" spans="1:4" s="205" customFormat="1" ht="12.75">
      <c r="A239" s="263" t="s">
        <v>980</v>
      </c>
      <c r="B239" s="263" t="s">
        <v>981</v>
      </c>
      <c r="C239" s="264" t="s">
        <v>631</v>
      </c>
      <c r="D239" s="266" t="s">
        <v>608</v>
      </c>
    </row>
    <row r="240" spans="1:4" s="205" customFormat="1" ht="12.75">
      <c r="A240" s="263" t="s">
        <v>982</v>
      </c>
      <c r="B240" s="263" t="s">
        <v>1169</v>
      </c>
      <c r="C240" s="264" t="s">
        <v>631</v>
      </c>
      <c r="D240" s="266" t="s">
        <v>608</v>
      </c>
    </row>
    <row r="241" spans="1:4" s="205" customFormat="1" ht="12.75">
      <c r="A241" s="263" t="s">
        <v>983</v>
      </c>
      <c r="B241" s="263" t="s">
        <v>984</v>
      </c>
      <c r="C241" s="264" t="s">
        <v>631</v>
      </c>
      <c r="D241" s="266" t="s">
        <v>608</v>
      </c>
    </row>
    <row r="242" spans="1:4" s="205" customFormat="1" ht="12.75">
      <c r="A242" s="263" t="s">
        <v>434</v>
      </c>
      <c r="B242" s="263" t="s">
        <v>434</v>
      </c>
      <c r="C242" s="264" t="s">
        <v>631</v>
      </c>
      <c r="D242" s="266" t="s">
        <v>608</v>
      </c>
    </row>
    <row r="243" spans="1:4" s="205" customFormat="1" ht="12.75">
      <c r="A243" s="263" t="s">
        <v>985</v>
      </c>
      <c r="B243" s="263" t="s">
        <v>986</v>
      </c>
      <c r="C243" s="264" t="s">
        <v>626</v>
      </c>
      <c r="D243" s="264" t="s">
        <v>432</v>
      </c>
    </row>
    <row r="244" spans="1:4" s="205" customFormat="1" ht="12.75">
      <c r="A244" s="263" t="s">
        <v>987</v>
      </c>
      <c r="B244" s="263" t="s">
        <v>988</v>
      </c>
      <c r="C244" s="264" t="s">
        <v>626</v>
      </c>
      <c r="D244" s="264" t="s">
        <v>1281</v>
      </c>
    </row>
    <row r="245" spans="1:4" s="205" customFormat="1" ht="12.75">
      <c r="A245" s="263" t="s">
        <v>989</v>
      </c>
      <c r="B245" s="263" t="s">
        <v>990</v>
      </c>
      <c r="C245" s="264" t="s">
        <v>626</v>
      </c>
      <c r="D245" s="264" t="s">
        <v>1281</v>
      </c>
    </row>
    <row r="246" spans="1:4" s="205" customFormat="1" ht="12.75">
      <c r="A246" s="263" t="s">
        <v>991</v>
      </c>
      <c r="B246" s="263" t="s">
        <v>1170</v>
      </c>
      <c r="C246" s="264" t="s">
        <v>626</v>
      </c>
      <c r="D246" s="264" t="s">
        <v>432</v>
      </c>
    </row>
    <row r="247" spans="1:4" s="205" customFormat="1" ht="12.75">
      <c r="A247" s="263" t="s">
        <v>992</v>
      </c>
      <c r="B247" s="263" t="s">
        <v>1171</v>
      </c>
      <c r="C247" s="264" t="s">
        <v>626</v>
      </c>
      <c r="D247" s="264" t="s">
        <v>577</v>
      </c>
    </row>
    <row r="248" spans="1:4" s="205" customFormat="1" ht="12.75">
      <c r="A248" s="263" t="s">
        <v>993</v>
      </c>
      <c r="B248" s="263" t="s">
        <v>994</v>
      </c>
      <c r="C248" s="264" t="s">
        <v>626</v>
      </c>
      <c r="D248" s="264" t="s">
        <v>577</v>
      </c>
    </row>
    <row r="249" spans="1:4" s="205" customFormat="1" ht="12.75">
      <c r="A249" s="263" t="s">
        <v>995</v>
      </c>
      <c r="B249" s="263" t="s">
        <v>996</v>
      </c>
      <c r="C249" s="264" t="s">
        <v>626</v>
      </c>
      <c r="D249" s="264" t="s">
        <v>577</v>
      </c>
    </row>
    <row r="250" spans="1:4" s="205" customFormat="1" ht="12.75">
      <c r="A250" s="263" t="s">
        <v>997</v>
      </c>
      <c r="B250" s="263" t="s">
        <v>998</v>
      </c>
      <c r="C250" s="264" t="s">
        <v>626</v>
      </c>
      <c r="D250" s="264" t="s">
        <v>577</v>
      </c>
    </row>
    <row r="251" spans="1:4" s="205" customFormat="1" ht="12.75">
      <c r="A251" s="263" t="s">
        <v>999</v>
      </c>
      <c r="B251" s="263" t="s">
        <v>1000</v>
      </c>
      <c r="C251" s="264" t="s">
        <v>626</v>
      </c>
      <c r="D251" s="264" t="s">
        <v>577</v>
      </c>
    </row>
    <row r="252" spans="1:4" s="205" customFormat="1" ht="12.75">
      <c r="A252" s="263" t="s">
        <v>1001</v>
      </c>
      <c r="B252" s="263" t="s">
        <v>1002</v>
      </c>
      <c r="C252" s="264" t="s">
        <v>626</v>
      </c>
      <c r="D252" s="264" t="s">
        <v>577</v>
      </c>
    </row>
    <row r="253" spans="1:4" s="205" customFormat="1" ht="12.75">
      <c r="A253" s="263" t="s">
        <v>1003</v>
      </c>
      <c r="B253" s="263" t="s">
        <v>1004</v>
      </c>
      <c r="C253" s="264" t="s">
        <v>626</v>
      </c>
      <c r="D253" s="264" t="s">
        <v>1281</v>
      </c>
    </row>
    <row r="254" spans="1:4" s="205" customFormat="1" ht="12.75">
      <c r="A254" s="263" t="s">
        <v>1005</v>
      </c>
      <c r="B254" s="263" t="s">
        <v>1006</v>
      </c>
      <c r="C254" s="264" t="s">
        <v>626</v>
      </c>
      <c r="D254" s="264" t="s">
        <v>1281</v>
      </c>
    </row>
    <row r="255" spans="1:4" s="205" customFormat="1" ht="12.75">
      <c r="A255" s="263" t="s">
        <v>1007</v>
      </c>
      <c r="B255" s="263" t="s">
        <v>1172</v>
      </c>
      <c r="C255" s="264" t="s">
        <v>626</v>
      </c>
      <c r="D255" s="264" t="s">
        <v>1281</v>
      </c>
    </row>
    <row r="256" spans="1:4" s="205" customFormat="1" ht="12.75">
      <c r="A256" s="263" t="s">
        <v>1008</v>
      </c>
      <c r="B256" s="263" t="s">
        <v>1173</v>
      </c>
      <c r="C256" s="264" t="s">
        <v>626</v>
      </c>
      <c r="D256" s="264" t="s">
        <v>1281</v>
      </c>
    </row>
    <row r="257" spans="1:4" s="205" customFormat="1" ht="12.75">
      <c r="A257" s="263" t="s">
        <v>1009</v>
      </c>
      <c r="B257" s="263" t="s">
        <v>1010</v>
      </c>
      <c r="C257" s="264" t="s">
        <v>626</v>
      </c>
      <c r="D257" s="264" t="s">
        <v>1281</v>
      </c>
    </row>
    <row r="258" spans="1:4" s="205" customFormat="1" ht="12.75">
      <c r="A258" s="263" t="s">
        <v>1011</v>
      </c>
      <c r="B258" s="263" t="s">
        <v>1012</v>
      </c>
      <c r="C258" s="264" t="s">
        <v>626</v>
      </c>
      <c r="D258" s="264" t="s">
        <v>1281</v>
      </c>
    </row>
    <row r="259" spans="1:4" s="205" customFormat="1" ht="12.75">
      <c r="A259" s="263" t="s">
        <v>1013</v>
      </c>
      <c r="B259" s="263" t="s">
        <v>1014</v>
      </c>
      <c r="C259" s="264" t="s">
        <v>626</v>
      </c>
      <c r="D259" s="264" t="s">
        <v>1281</v>
      </c>
    </row>
    <row r="260" spans="1:4" s="205" customFormat="1" ht="12.75">
      <c r="A260" s="263" t="s">
        <v>1015</v>
      </c>
      <c r="B260" s="263" t="s">
        <v>1016</v>
      </c>
      <c r="C260" s="264" t="s">
        <v>631</v>
      </c>
      <c r="D260" s="264" t="s">
        <v>573</v>
      </c>
    </row>
    <row r="261" spans="1:4" s="205" customFormat="1" ht="12.75">
      <c r="A261" s="263" t="s">
        <v>1017</v>
      </c>
      <c r="B261" s="263" t="s">
        <v>1018</v>
      </c>
      <c r="C261" s="264" t="s">
        <v>626</v>
      </c>
      <c r="D261" s="264" t="s">
        <v>432</v>
      </c>
    </row>
    <row r="262" spans="1:4" s="205" customFormat="1" ht="12.75">
      <c r="A262" s="263" t="s">
        <v>1019</v>
      </c>
      <c r="B262" s="263" t="s">
        <v>1020</v>
      </c>
      <c r="C262" s="264" t="s">
        <v>626</v>
      </c>
      <c r="D262" s="264" t="s">
        <v>432</v>
      </c>
    </row>
    <row r="263" spans="1:4" s="205" customFormat="1" ht="12.75">
      <c r="A263" s="263" t="s">
        <v>1452</v>
      </c>
      <c r="B263" s="263" t="s">
        <v>1453</v>
      </c>
      <c r="C263" s="264" t="s">
        <v>631</v>
      </c>
      <c r="D263" s="271" t="s">
        <v>573</v>
      </c>
    </row>
    <row r="264" spans="1:4" s="205" customFormat="1" ht="12.75">
      <c r="A264" s="263" t="s">
        <v>1021</v>
      </c>
      <c r="B264" s="263" t="s">
        <v>1022</v>
      </c>
      <c r="C264" s="264" t="s">
        <v>626</v>
      </c>
      <c r="D264" s="264" t="s">
        <v>432</v>
      </c>
    </row>
    <row r="265" spans="1:4" s="205" customFormat="1" ht="12.75">
      <c r="A265" s="272" t="s">
        <v>1454</v>
      </c>
      <c r="B265" s="272" t="s">
        <v>1455</v>
      </c>
      <c r="C265" s="264" t="s">
        <v>626</v>
      </c>
      <c r="D265" s="264" t="s">
        <v>432</v>
      </c>
    </row>
    <row r="266" spans="1:4" s="205" customFormat="1" ht="12.75">
      <c r="A266" s="263" t="s">
        <v>1023</v>
      </c>
      <c r="B266" s="263" t="s">
        <v>1024</v>
      </c>
      <c r="C266" s="264" t="s">
        <v>626</v>
      </c>
      <c r="D266" s="264" t="s">
        <v>1281</v>
      </c>
    </row>
    <row r="267" spans="1:4" s="205" customFormat="1" ht="12.75">
      <c r="A267" s="263" t="s">
        <v>1025</v>
      </c>
      <c r="B267" s="263" t="s">
        <v>1026</v>
      </c>
      <c r="C267" s="264" t="s">
        <v>626</v>
      </c>
      <c r="D267" s="264" t="s">
        <v>1281</v>
      </c>
    </row>
    <row r="268" spans="1:4" s="205" customFormat="1" ht="12.75">
      <c r="A268" s="263" t="s">
        <v>1027</v>
      </c>
      <c r="B268" s="263" t="s">
        <v>1028</v>
      </c>
      <c r="C268" s="264" t="s">
        <v>626</v>
      </c>
      <c r="D268" s="264" t="s">
        <v>1281</v>
      </c>
    </row>
    <row r="269" spans="1:4" s="205" customFormat="1" ht="12.75">
      <c r="A269" s="263" t="s">
        <v>1029</v>
      </c>
      <c r="B269" s="263" t="s">
        <v>1030</v>
      </c>
      <c r="C269" s="264" t="s">
        <v>626</v>
      </c>
      <c r="D269" s="264" t="s">
        <v>1281</v>
      </c>
    </row>
    <row r="270" spans="1:4" s="205" customFormat="1" ht="12.75">
      <c r="A270" s="263" t="s">
        <v>1031</v>
      </c>
      <c r="B270" s="263" t="s">
        <v>1032</v>
      </c>
      <c r="C270" s="264" t="s">
        <v>626</v>
      </c>
      <c r="D270" s="264" t="s">
        <v>1281</v>
      </c>
    </row>
    <row r="271" spans="1:4" s="205" customFormat="1" ht="12.75">
      <c r="A271" s="263" t="s">
        <v>1033</v>
      </c>
      <c r="B271" s="263" t="s">
        <v>1034</v>
      </c>
      <c r="C271" s="264" t="s">
        <v>626</v>
      </c>
      <c r="D271" s="264" t="s">
        <v>1281</v>
      </c>
    </row>
    <row r="272" spans="1:4" s="205" customFormat="1" ht="12.75">
      <c r="A272" s="263" t="s">
        <v>1035</v>
      </c>
      <c r="B272" s="263" t="s">
        <v>1036</v>
      </c>
      <c r="C272" s="264" t="s">
        <v>626</v>
      </c>
      <c r="D272" s="264" t="s">
        <v>577</v>
      </c>
    </row>
    <row r="273" spans="1:4" s="205" customFormat="1" ht="12.75">
      <c r="A273" s="263" t="s">
        <v>1037</v>
      </c>
      <c r="B273" s="263" t="s">
        <v>1038</v>
      </c>
      <c r="C273" s="264" t="s">
        <v>631</v>
      </c>
      <c r="D273" s="264" t="s">
        <v>432</v>
      </c>
    </row>
    <row r="274" spans="1:4" s="205" customFormat="1" ht="12.75">
      <c r="A274" s="263" t="s">
        <v>1039</v>
      </c>
      <c r="B274" s="263" t="s">
        <v>1039</v>
      </c>
      <c r="C274" s="264" t="s">
        <v>626</v>
      </c>
      <c r="D274" s="264" t="s">
        <v>1281</v>
      </c>
    </row>
    <row r="275" spans="1:4" s="205" customFormat="1" ht="12.75">
      <c r="A275" s="263" t="s">
        <v>1040</v>
      </c>
      <c r="B275" s="263" t="s">
        <v>1041</v>
      </c>
      <c r="C275" s="264" t="s">
        <v>631</v>
      </c>
      <c r="D275" s="264" t="s">
        <v>573</v>
      </c>
    </row>
    <row r="276" spans="1:4" s="205" customFormat="1" ht="12.75">
      <c r="A276" s="263" t="s">
        <v>1042</v>
      </c>
      <c r="B276" s="263" t="s">
        <v>1042</v>
      </c>
      <c r="C276" s="264" t="s">
        <v>631</v>
      </c>
      <c r="D276" s="264" t="s">
        <v>573</v>
      </c>
    </row>
    <row r="277" spans="1:4" s="205" customFormat="1" ht="12.75">
      <c r="A277" s="263" t="s">
        <v>1043</v>
      </c>
      <c r="B277" s="263" t="s">
        <v>1043</v>
      </c>
      <c r="C277" s="264" t="s">
        <v>631</v>
      </c>
      <c r="D277" s="264" t="s">
        <v>573</v>
      </c>
    </row>
    <row r="278" spans="1:4" s="205" customFormat="1" ht="12.75">
      <c r="A278" s="263" t="s">
        <v>1044</v>
      </c>
      <c r="B278" s="263" t="s">
        <v>1044</v>
      </c>
      <c r="C278" s="264" t="s">
        <v>631</v>
      </c>
      <c r="D278" s="264" t="s">
        <v>573</v>
      </c>
    </row>
    <row r="279" spans="1:4" s="205" customFormat="1" ht="12.75">
      <c r="A279" s="263" t="s">
        <v>1045</v>
      </c>
      <c r="B279" s="263" t="s">
        <v>1045</v>
      </c>
      <c r="C279" s="264" t="s">
        <v>631</v>
      </c>
      <c r="D279" s="264" t="s">
        <v>573</v>
      </c>
    </row>
    <row r="280" spans="1:4" s="205" customFormat="1" ht="12.75">
      <c r="A280" s="263" t="s">
        <v>1046</v>
      </c>
      <c r="B280" s="263" t="s">
        <v>1174</v>
      </c>
      <c r="C280" s="264" t="s">
        <v>631</v>
      </c>
      <c r="D280" s="264" t="s">
        <v>573</v>
      </c>
    </row>
    <row r="281" spans="1:4" s="205" customFormat="1" ht="12.75">
      <c r="A281" s="263" t="s">
        <v>1047</v>
      </c>
      <c r="B281" s="263" t="s">
        <v>1048</v>
      </c>
      <c r="C281" s="264" t="s">
        <v>626</v>
      </c>
      <c r="D281" s="264" t="s">
        <v>1281</v>
      </c>
    </row>
    <row r="282" spans="1:4" s="205" customFormat="1" ht="12.75">
      <c r="A282" s="263" t="s">
        <v>1049</v>
      </c>
      <c r="B282" s="263" t="s">
        <v>1050</v>
      </c>
      <c r="C282" s="264" t="s">
        <v>626</v>
      </c>
      <c r="D282" s="264" t="s">
        <v>432</v>
      </c>
    </row>
    <row r="283" spans="1:4" s="205" customFormat="1" ht="12.75">
      <c r="A283" s="263" t="s">
        <v>1051</v>
      </c>
      <c r="B283" s="263" t="s">
        <v>1052</v>
      </c>
      <c r="C283" s="264" t="s">
        <v>631</v>
      </c>
      <c r="D283" s="264" t="s">
        <v>573</v>
      </c>
    </row>
    <row r="284" spans="1:4" s="205" customFormat="1" ht="12.75">
      <c r="A284" s="263" t="s">
        <v>1053</v>
      </c>
      <c r="B284" s="263" t="s">
        <v>1054</v>
      </c>
      <c r="C284" s="264" t="s">
        <v>631</v>
      </c>
      <c r="D284" s="264" t="s">
        <v>573</v>
      </c>
    </row>
    <row r="285" spans="1:4" s="205" customFormat="1" ht="12.75">
      <c r="A285" s="263" t="s">
        <v>1055</v>
      </c>
      <c r="B285" s="263" t="s">
        <v>1056</v>
      </c>
      <c r="C285" s="264" t="s">
        <v>631</v>
      </c>
      <c r="D285" s="264" t="s">
        <v>573</v>
      </c>
    </row>
    <row r="286" spans="1:4" s="205" customFormat="1" ht="12.75">
      <c r="A286" s="263" t="s">
        <v>1057</v>
      </c>
      <c r="B286" s="263" t="s">
        <v>1058</v>
      </c>
      <c r="C286" s="264" t="s">
        <v>631</v>
      </c>
      <c r="D286" s="264" t="s">
        <v>573</v>
      </c>
    </row>
    <row r="287" spans="1:4" s="205" customFormat="1" ht="12.75">
      <c r="A287" s="263" t="s">
        <v>1059</v>
      </c>
      <c r="B287" s="263" t="s">
        <v>1175</v>
      </c>
      <c r="C287" s="264" t="s">
        <v>631</v>
      </c>
      <c r="D287" s="264" t="s">
        <v>432</v>
      </c>
    </row>
    <row r="288" spans="1:4" s="205" customFormat="1" ht="12.75">
      <c r="A288" s="263" t="s">
        <v>1060</v>
      </c>
      <c r="B288" s="263" t="s">
        <v>1176</v>
      </c>
      <c r="C288" s="264" t="s">
        <v>631</v>
      </c>
      <c r="D288" s="264" t="s">
        <v>432</v>
      </c>
    </row>
    <row r="289" spans="1:4" s="205" customFormat="1" ht="12.75">
      <c r="A289" s="263" t="s">
        <v>1456</v>
      </c>
      <c r="B289" s="263" t="s">
        <v>1457</v>
      </c>
      <c r="C289" s="264" t="s">
        <v>626</v>
      </c>
      <c r="D289" s="264" t="s">
        <v>1281</v>
      </c>
    </row>
    <row r="290" spans="1:4" s="205" customFormat="1" ht="12.75">
      <c r="A290" s="263" t="s">
        <v>1458</v>
      </c>
      <c r="B290" s="263" t="s">
        <v>1459</v>
      </c>
      <c r="C290" s="264" t="s">
        <v>626</v>
      </c>
      <c r="D290" s="264" t="s">
        <v>1281</v>
      </c>
    </row>
    <row r="291" spans="1:4" s="205" customFormat="1" ht="12.75">
      <c r="A291" s="263" t="s">
        <v>1460</v>
      </c>
      <c r="B291" s="263" t="s">
        <v>1461</v>
      </c>
      <c r="C291" s="264" t="s">
        <v>626</v>
      </c>
      <c r="D291" s="264" t="s">
        <v>1281</v>
      </c>
    </row>
    <row r="292" spans="1:4" s="205" customFormat="1" ht="12.75">
      <c r="A292" s="263" t="s">
        <v>1061</v>
      </c>
      <c r="B292" s="263" t="s">
        <v>1062</v>
      </c>
      <c r="C292" s="264" t="s">
        <v>626</v>
      </c>
      <c r="D292" s="264" t="s">
        <v>1281</v>
      </c>
    </row>
    <row r="293" spans="1:4" s="205" customFormat="1" ht="12.75">
      <c r="A293" s="265" t="s">
        <v>1063</v>
      </c>
      <c r="B293" s="265" t="s">
        <v>1064</v>
      </c>
      <c r="C293" s="266" t="s">
        <v>626</v>
      </c>
      <c r="D293" s="266" t="s">
        <v>432</v>
      </c>
    </row>
    <row r="294" spans="1:4" s="205" customFormat="1" ht="12.75">
      <c r="A294" s="263" t="s">
        <v>1065</v>
      </c>
      <c r="B294" s="263" t="s">
        <v>1066</v>
      </c>
      <c r="C294" s="264" t="s">
        <v>626</v>
      </c>
      <c r="D294" s="264" t="s">
        <v>1281</v>
      </c>
    </row>
    <row r="295" spans="1:4" s="205" customFormat="1" ht="12.75">
      <c r="A295" s="263" t="s">
        <v>1067</v>
      </c>
      <c r="B295" s="263" t="s">
        <v>1068</v>
      </c>
      <c r="C295" s="264" t="s">
        <v>631</v>
      </c>
      <c r="D295" s="264" t="s">
        <v>573</v>
      </c>
    </row>
    <row r="296" spans="1:4" s="205" customFormat="1" ht="12.75">
      <c r="A296" s="263" t="s">
        <v>1069</v>
      </c>
      <c r="B296" s="263" t="s">
        <v>1070</v>
      </c>
      <c r="C296" s="264" t="s">
        <v>631</v>
      </c>
      <c r="D296" s="264" t="s">
        <v>573</v>
      </c>
    </row>
    <row r="297" spans="1:4" s="205" customFormat="1" ht="12.75">
      <c r="A297" s="263" t="s">
        <v>1071</v>
      </c>
      <c r="B297" s="263" t="s">
        <v>1072</v>
      </c>
      <c r="C297" s="264" t="s">
        <v>631</v>
      </c>
      <c r="D297" s="264" t="s">
        <v>573</v>
      </c>
    </row>
    <row r="298" spans="1:4" s="205" customFormat="1" ht="12.75">
      <c r="A298" s="263" t="s">
        <v>1073</v>
      </c>
      <c r="B298" s="263" t="s">
        <v>1074</v>
      </c>
      <c r="C298" s="264" t="s">
        <v>626</v>
      </c>
      <c r="D298" s="264" t="s">
        <v>1281</v>
      </c>
    </row>
    <row r="299" spans="1:4" s="205" customFormat="1" ht="12.75">
      <c r="A299" s="263" t="s">
        <v>1290</v>
      </c>
      <c r="B299" s="263" t="s">
        <v>1462</v>
      </c>
      <c r="C299" s="264" t="s">
        <v>631</v>
      </c>
      <c r="D299" s="264" t="s">
        <v>573</v>
      </c>
    </row>
    <row r="300" spans="1:4" s="205" customFormat="1" ht="12.75">
      <c r="A300" s="263" t="s">
        <v>1291</v>
      </c>
      <c r="B300" s="263" t="s">
        <v>1292</v>
      </c>
      <c r="C300" s="264" t="s">
        <v>631</v>
      </c>
      <c r="D300" s="264" t="s">
        <v>573</v>
      </c>
    </row>
    <row r="301" spans="1:4" s="205" customFormat="1" ht="12.75">
      <c r="A301" s="263" t="s">
        <v>1075</v>
      </c>
      <c r="B301" s="263" t="s">
        <v>1076</v>
      </c>
      <c r="C301" s="264" t="s">
        <v>626</v>
      </c>
      <c r="D301" s="264" t="s">
        <v>432</v>
      </c>
    </row>
    <row r="302" spans="1:4" s="205" customFormat="1" ht="12.75">
      <c r="A302" s="263" t="s">
        <v>1077</v>
      </c>
      <c r="B302" s="263" t="s">
        <v>1177</v>
      </c>
      <c r="C302" s="264" t="s">
        <v>626</v>
      </c>
      <c r="D302" s="264" t="s">
        <v>1281</v>
      </c>
    </row>
    <row r="303" spans="1:4" s="205" customFormat="1" ht="12.75">
      <c r="A303" s="263" t="s">
        <v>1327</v>
      </c>
      <c r="B303" s="263" t="s">
        <v>1328</v>
      </c>
      <c r="C303" s="264" t="s">
        <v>626</v>
      </c>
      <c r="D303" s="264" t="s">
        <v>432</v>
      </c>
    </row>
    <row r="304" spans="1:4" s="205" customFormat="1" ht="12.75">
      <c r="A304" s="263" t="s">
        <v>1078</v>
      </c>
      <c r="B304" s="263" t="s">
        <v>1178</v>
      </c>
      <c r="C304" s="264" t="s">
        <v>631</v>
      </c>
      <c r="D304" s="264" t="s">
        <v>573</v>
      </c>
    </row>
    <row r="305" spans="1:4" s="205" customFormat="1" ht="12.75">
      <c r="A305" s="263" t="s">
        <v>1079</v>
      </c>
      <c r="B305" s="263" t="s">
        <v>1080</v>
      </c>
      <c r="C305" s="264" t="s">
        <v>626</v>
      </c>
      <c r="D305" s="264" t="s">
        <v>1281</v>
      </c>
    </row>
    <row r="306" spans="1:4" s="205" customFormat="1" ht="12.75">
      <c r="A306" s="263" t="s">
        <v>1081</v>
      </c>
      <c r="B306" s="263" t="s">
        <v>1179</v>
      </c>
      <c r="C306" s="264" t="s">
        <v>626</v>
      </c>
      <c r="D306" s="264" t="s">
        <v>432</v>
      </c>
    </row>
    <row r="307" spans="1:4" s="205" customFormat="1" ht="12.75">
      <c r="A307" s="263" t="s">
        <v>1082</v>
      </c>
      <c r="B307" s="263" t="s">
        <v>1083</v>
      </c>
      <c r="C307" s="264" t="s">
        <v>626</v>
      </c>
      <c r="D307" s="264" t="s">
        <v>432</v>
      </c>
    </row>
    <row r="308" spans="1:4" s="205" customFormat="1" ht="12.75">
      <c r="A308" s="263" t="s">
        <v>1084</v>
      </c>
      <c r="B308" s="263" t="s">
        <v>1085</v>
      </c>
      <c r="C308" s="264" t="s">
        <v>626</v>
      </c>
      <c r="D308" s="264" t="s">
        <v>1281</v>
      </c>
    </row>
    <row r="309" spans="1:4" s="205" customFormat="1" ht="12.75">
      <c r="A309" s="263" t="s">
        <v>1086</v>
      </c>
      <c r="B309" s="263" t="s">
        <v>1087</v>
      </c>
      <c r="C309" s="264" t="s">
        <v>631</v>
      </c>
      <c r="D309" s="264" t="s">
        <v>579</v>
      </c>
    </row>
    <row r="310" spans="1:4" s="205" customFormat="1" ht="12.75">
      <c r="A310" s="263" t="s">
        <v>1088</v>
      </c>
      <c r="B310" s="263" t="s">
        <v>1089</v>
      </c>
      <c r="C310" s="264" t="s">
        <v>631</v>
      </c>
      <c r="D310" s="264" t="s">
        <v>579</v>
      </c>
    </row>
    <row r="311" spans="1:4" s="205" customFormat="1" ht="12.75">
      <c r="A311" s="263" t="s">
        <v>1090</v>
      </c>
      <c r="B311" s="263" t="s">
        <v>1091</v>
      </c>
      <c r="C311" s="264" t="s">
        <v>631</v>
      </c>
      <c r="D311" s="264" t="s">
        <v>579</v>
      </c>
    </row>
    <row r="312" spans="1:4" s="205" customFormat="1" ht="12.75">
      <c r="A312" s="263" t="s">
        <v>1092</v>
      </c>
      <c r="B312" s="263" t="s">
        <v>1093</v>
      </c>
      <c r="C312" s="264" t="s">
        <v>626</v>
      </c>
      <c r="D312" s="264" t="s">
        <v>1281</v>
      </c>
    </row>
    <row r="313" spans="1:4" s="205" customFormat="1" ht="12.75">
      <c r="A313" s="263" t="s">
        <v>1094</v>
      </c>
      <c r="B313" s="263" t="s">
        <v>1095</v>
      </c>
      <c r="C313" s="264" t="s">
        <v>626</v>
      </c>
      <c r="D313" s="264" t="s">
        <v>1281</v>
      </c>
    </row>
    <row r="314" spans="1:4" s="205" customFormat="1" ht="12.75">
      <c r="A314" s="263" t="s">
        <v>1096</v>
      </c>
      <c r="B314" s="263" t="s">
        <v>1097</v>
      </c>
      <c r="C314" s="264" t="s">
        <v>626</v>
      </c>
      <c r="D314" s="264" t="s">
        <v>1281</v>
      </c>
    </row>
    <row r="315" spans="1:4" s="205" customFormat="1" ht="12.75">
      <c r="A315" s="263" t="s">
        <v>0</v>
      </c>
      <c r="B315" s="263" t="s">
        <v>1</v>
      </c>
      <c r="C315" s="264" t="s">
        <v>626</v>
      </c>
      <c r="D315" s="264" t="s">
        <v>1281</v>
      </c>
    </row>
    <row r="316" spans="1:4" s="205" customFormat="1" ht="12.75">
      <c r="A316" s="263" t="s">
        <v>2</v>
      </c>
      <c r="B316" s="263" t="s">
        <v>3</v>
      </c>
      <c r="C316" s="264" t="s">
        <v>626</v>
      </c>
      <c r="D316" s="264" t="s">
        <v>1281</v>
      </c>
    </row>
    <row r="317" spans="1:4" s="205" customFormat="1" ht="12.75">
      <c r="A317" s="263" t="s">
        <v>4</v>
      </c>
      <c r="B317" s="263" t="s">
        <v>5</v>
      </c>
      <c r="C317" s="264" t="s">
        <v>626</v>
      </c>
      <c r="D317" s="264" t="s">
        <v>1281</v>
      </c>
    </row>
    <row r="318" spans="1:4" s="205" customFormat="1" ht="12.75">
      <c r="A318" s="263" t="s">
        <v>1361</v>
      </c>
      <c r="B318" s="263" t="s">
        <v>1362</v>
      </c>
      <c r="C318" s="264" t="s">
        <v>626</v>
      </c>
      <c r="D318" s="264" t="s">
        <v>1281</v>
      </c>
    </row>
    <row r="319" spans="1:4" s="205" customFormat="1" ht="12.75">
      <c r="A319" s="263" t="s">
        <v>1363</v>
      </c>
      <c r="B319" s="263" t="s">
        <v>6</v>
      </c>
      <c r="C319" s="264" t="s">
        <v>626</v>
      </c>
      <c r="D319" s="264" t="s">
        <v>1281</v>
      </c>
    </row>
    <row r="320" spans="1:4" s="205" customFormat="1" ht="12.75">
      <c r="A320" s="263" t="s">
        <v>7</v>
      </c>
      <c r="B320" s="263" t="s">
        <v>1364</v>
      </c>
      <c r="C320" s="264" t="s">
        <v>631</v>
      </c>
      <c r="D320" s="266" t="s">
        <v>608</v>
      </c>
    </row>
    <row r="321" spans="1:4" s="205" customFormat="1" ht="12.75">
      <c r="A321" s="263" t="s">
        <v>8</v>
      </c>
      <c r="B321" s="263" t="s">
        <v>9</v>
      </c>
      <c r="C321" s="264" t="s">
        <v>626</v>
      </c>
      <c r="D321" s="264" t="s">
        <v>432</v>
      </c>
    </row>
    <row r="322" spans="1:4" s="205" customFormat="1" ht="12.75">
      <c r="A322" s="263" t="s">
        <v>10</v>
      </c>
      <c r="B322" s="263" t="s">
        <v>1180</v>
      </c>
      <c r="C322" s="264" t="s">
        <v>626</v>
      </c>
      <c r="D322" s="264" t="s">
        <v>1281</v>
      </c>
    </row>
    <row r="323" spans="1:4" s="205" customFormat="1" ht="12.75">
      <c r="A323" s="263" t="s">
        <v>11</v>
      </c>
      <c r="B323" s="263" t="s">
        <v>12</v>
      </c>
      <c r="C323" s="264" t="s">
        <v>626</v>
      </c>
      <c r="D323" s="264" t="s">
        <v>1281</v>
      </c>
    </row>
    <row r="324" spans="1:4" s="205" customFormat="1" ht="12.75">
      <c r="A324" s="263" t="s">
        <v>1293</v>
      </c>
      <c r="B324" s="263" t="s">
        <v>1463</v>
      </c>
      <c r="C324" s="264" t="s">
        <v>626</v>
      </c>
      <c r="D324" s="264" t="s">
        <v>577</v>
      </c>
    </row>
    <row r="325" spans="1:4" s="205" customFormat="1" ht="12.75">
      <c r="A325" s="263" t="s">
        <v>13</v>
      </c>
      <c r="B325" s="263" t="s">
        <v>1181</v>
      </c>
      <c r="C325" s="264" t="s">
        <v>626</v>
      </c>
      <c r="D325" s="264" t="s">
        <v>432</v>
      </c>
    </row>
    <row r="326" spans="1:4" s="205" customFormat="1" ht="12.75">
      <c r="A326" s="263" t="s">
        <v>14</v>
      </c>
      <c r="B326" s="263" t="s">
        <v>1182</v>
      </c>
      <c r="C326" s="264" t="s">
        <v>631</v>
      </c>
      <c r="D326" s="264" t="s">
        <v>432</v>
      </c>
    </row>
    <row r="327" spans="1:4" s="205" customFormat="1" ht="12.75">
      <c r="A327" s="263" t="s">
        <v>15</v>
      </c>
      <c r="B327" s="263" t="s">
        <v>1183</v>
      </c>
      <c r="C327" s="264" t="s">
        <v>631</v>
      </c>
      <c r="D327" s="264" t="s">
        <v>432</v>
      </c>
    </row>
    <row r="328" spans="1:4" s="205" customFormat="1" ht="12.75">
      <c r="A328" s="263" t="s">
        <v>16</v>
      </c>
      <c r="B328" s="263" t="s">
        <v>1365</v>
      </c>
      <c r="C328" s="264" t="s">
        <v>626</v>
      </c>
      <c r="D328" s="264" t="s">
        <v>1281</v>
      </c>
    </row>
    <row r="329" spans="1:4" s="205" customFormat="1" ht="12.75">
      <c r="A329" s="263" t="s">
        <v>17</v>
      </c>
      <c r="B329" s="263" t="s">
        <v>18</v>
      </c>
      <c r="C329" s="264" t="s">
        <v>626</v>
      </c>
      <c r="D329" s="264" t="s">
        <v>1281</v>
      </c>
    </row>
    <row r="330" spans="1:4" s="205" customFormat="1" ht="12.75">
      <c r="A330" s="263" t="s">
        <v>1184</v>
      </c>
      <c r="B330" s="265" t="s">
        <v>1185</v>
      </c>
      <c r="C330" s="264" t="s">
        <v>631</v>
      </c>
      <c r="D330" s="264" t="s">
        <v>573</v>
      </c>
    </row>
    <row r="331" spans="1:4" s="205" customFormat="1" ht="12.75">
      <c r="A331" s="263" t="s">
        <v>19</v>
      </c>
      <c r="B331" s="263" t="s">
        <v>1186</v>
      </c>
      <c r="C331" s="264" t="s">
        <v>631</v>
      </c>
      <c r="D331" s="264" t="s">
        <v>573</v>
      </c>
    </row>
    <row r="332" spans="1:4" s="205" customFormat="1" ht="12.75">
      <c r="A332" s="263" t="s">
        <v>20</v>
      </c>
      <c r="B332" s="263" t="s">
        <v>1187</v>
      </c>
      <c r="C332" s="264" t="s">
        <v>631</v>
      </c>
      <c r="D332" s="264" t="s">
        <v>573</v>
      </c>
    </row>
    <row r="333" spans="1:4" s="205" customFormat="1" ht="12.75">
      <c r="A333" s="263" t="s">
        <v>1329</v>
      </c>
      <c r="B333" s="263" t="s">
        <v>1330</v>
      </c>
      <c r="C333" s="264" t="s">
        <v>626</v>
      </c>
      <c r="D333" s="264" t="s">
        <v>1281</v>
      </c>
    </row>
    <row r="334" spans="1:4" s="205" customFormat="1" ht="12.75">
      <c r="A334" s="263" t="s">
        <v>21</v>
      </c>
      <c r="B334" s="263" t="s">
        <v>22</v>
      </c>
      <c r="C334" s="264" t="s">
        <v>626</v>
      </c>
      <c r="D334" s="264" t="s">
        <v>432</v>
      </c>
    </row>
    <row r="335" spans="1:4" s="205" customFormat="1" ht="12.75">
      <c r="A335" s="263" t="s">
        <v>23</v>
      </c>
      <c r="B335" s="263" t="s">
        <v>24</v>
      </c>
      <c r="C335" s="264" t="s">
        <v>626</v>
      </c>
      <c r="D335" s="264" t="s">
        <v>432</v>
      </c>
    </row>
    <row r="336" spans="1:4" s="205" customFormat="1" ht="12.75">
      <c r="A336" s="263" t="s">
        <v>25</v>
      </c>
      <c r="B336" s="263" t="s">
        <v>26</v>
      </c>
      <c r="C336" s="264" t="s">
        <v>626</v>
      </c>
      <c r="D336" s="264" t="s">
        <v>432</v>
      </c>
    </row>
    <row r="337" spans="1:4" s="205" customFormat="1" ht="12.75">
      <c r="A337" s="263" t="s">
        <v>27</v>
      </c>
      <c r="B337" s="263" t="s">
        <v>1188</v>
      </c>
      <c r="C337" s="264" t="s">
        <v>626</v>
      </c>
      <c r="D337" s="264" t="s">
        <v>432</v>
      </c>
    </row>
    <row r="338" spans="1:4" s="205" customFormat="1" ht="12.75">
      <c r="A338" s="263" t="s">
        <v>28</v>
      </c>
      <c r="B338" s="263" t="s">
        <v>29</v>
      </c>
      <c r="C338" s="264" t="s">
        <v>631</v>
      </c>
      <c r="D338" s="264" t="s">
        <v>579</v>
      </c>
    </row>
    <row r="339" spans="1:4" s="205" customFormat="1" ht="12.75">
      <c r="A339" s="263" t="s">
        <v>30</v>
      </c>
      <c r="B339" s="263" t="s">
        <v>31</v>
      </c>
      <c r="C339" s="264" t="s">
        <v>631</v>
      </c>
      <c r="D339" s="264" t="s">
        <v>579</v>
      </c>
    </row>
    <row r="340" spans="1:4" s="205" customFormat="1" ht="12.75">
      <c r="A340" s="263" t="s">
        <v>32</v>
      </c>
      <c r="B340" s="263" t="s">
        <v>33</v>
      </c>
      <c r="C340" s="264" t="s">
        <v>631</v>
      </c>
      <c r="D340" s="264" t="s">
        <v>432</v>
      </c>
    </row>
    <row r="341" spans="1:4" s="205" customFormat="1" ht="12.75">
      <c r="A341" s="263" t="s">
        <v>34</v>
      </c>
      <c r="B341" s="263" t="s">
        <v>35</v>
      </c>
      <c r="C341" s="264" t="s">
        <v>631</v>
      </c>
      <c r="D341" s="264" t="s">
        <v>432</v>
      </c>
    </row>
    <row r="342" spans="1:4" s="205" customFormat="1" ht="12.75">
      <c r="A342" s="263" t="s">
        <v>36</v>
      </c>
      <c r="B342" s="263" t="s">
        <v>37</v>
      </c>
      <c r="C342" s="264" t="s">
        <v>626</v>
      </c>
      <c r="D342" s="264" t="s">
        <v>432</v>
      </c>
    </row>
    <row r="343" spans="1:4" s="205" customFormat="1" ht="12.75">
      <c r="A343" s="263" t="s">
        <v>1331</v>
      </c>
      <c r="B343" s="263" t="s">
        <v>1332</v>
      </c>
      <c r="C343" s="264" t="s">
        <v>626</v>
      </c>
      <c r="D343" s="264" t="s">
        <v>577</v>
      </c>
    </row>
    <row r="344" spans="1:4" s="205" customFormat="1" ht="12.75">
      <c r="A344" s="263" t="s">
        <v>38</v>
      </c>
      <c r="B344" s="263" t="s">
        <v>1189</v>
      </c>
      <c r="C344" s="264" t="s">
        <v>631</v>
      </c>
      <c r="D344" s="266" t="s">
        <v>608</v>
      </c>
    </row>
    <row r="345" spans="1:4" s="205" customFormat="1" ht="12.75">
      <c r="A345" s="263" t="s">
        <v>39</v>
      </c>
      <c r="B345" s="263" t="s">
        <v>40</v>
      </c>
      <c r="C345" s="264" t="s">
        <v>626</v>
      </c>
      <c r="D345" s="264" t="s">
        <v>577</v>
      </c>
    </row>
    <row r="346" spans="1:4" s="205" customFormat="1" ht="12.75">
      <c r="A346" s="263" t="s">
        <v>41</v>
      </c>
      <c r="B346" s="263" t="s">
        <v>42</v>
      </c>
      <c r="C346" s="264" t="s">
        <v>626</v>
      </c>
      <c r="D346" s="264" t="s">
        <v>432</v>
      </c>
    </row>
    <row r="347" spans="1:4" s="205" customFormat="1" ht="12.75">
      <c r="A347" s="263" t="s">
        <v>43</v>
      </c>
      <c r="B347" s="263" t="s">
        <v>44</v>
      </c>
      <c r="C347" s="264" t="s">
        <v>626</v>
      </c>
      <c r="D347" s="264" t="s">
        <v>577</v>
      </c>
    </row>
    <row r="348" spans="1:4" s="205" customFormat="1" ht="12.75">
      <c r="A348" s="263" t="s">
        <v>45</v>
      </c>
      <c r="B348" s="263" t="s">
        <v>1190</v>
      </c>
      <c r="C348" s="264" t="s">
        <v>631</v>
      </c>
      <c r="D348" s="264" t="s">
        <v>573</v>
      </c>
    </row>
    <row r="349" spans="1:4" s="205" customFormat="1" ht="12.75">
      <c r="A349" s="263" t="s">
        <v>46</v>
      </c>
      <c r="B349" s="263" t="s">
        <v>1191</v>
      </c>
      <c r="C349" s="264" t="s">
        <v>631</v>
      </c>
      <c r="D349" s="264" t="s">
        <v>573</v>
      </c>
    </row>
    <row r="350" spans="1:4" s="205" customFormat="1" ht="12.75">
      <c r="A350" s="263" t="s">
        <v>47</v>
      </c>
      <c r="B350" s="263" t="s">
        <v>48</v>
      </c>
      <c r="C350" s="264" t="s">
        <v>626</v>
      </c>
      <c r="D350" s="264" t="s">
        <v>1281</v>
      </c>
    </row>
    <row r="351" spans="1:4" s="205" customFormat="1" ht="12.75">
      <c r="A351" s="263" t="s">
        <v>49</v>
      </c>
      <c r="B351" s="263" t="s">
        <v>1192</v>
      </c>
      <c r="C351" s="264" t="s">
        <v>626</v>
      </c>
      <c r="D351" s="264" t="s">
        <v>577</v>
      </c>
    </row>
    <row r="352" spans="1:4" s="205" customFormat="1" ht="12.75">
      <c r="A352" s="263" t="s">
        <v>50</v>
      </c>
      <c r="B352" s="263" t="s">
        <v>1193</v>
      </c>
      <c r="C352" s="264" t="s">
        <v>626</v>
      </c>
      <c r="D352" s="264" t="s">
        <v>577</v>
      </c>
    </row>
    <row r="353" spans="1:4" s="205" customFormat="1" ht="12.75">
      <c r="A353" s="263" t="s">
        <v>51</v>
      </c>
      <c r="B353" s="263" t="s">
        <v>1194</v>
      </c>
      <c r="C353" s="264" t="s">
        <v>626</v>
      </c>
      <c r="D353" s="264" t="s">
        <v>577</v>
      </c>
    </row>
    <row r="354" spans="1:4" s="205" customFormat="1" ht="12.75">
      <c r="A354" s="263" t="s">
        <v>52</v>
      </c>
      <c r="B354" s="263" t="s">
        <v>1195</v>
      </c>
      <c r="C354" s="264" t="s">
        <v>626</v>
      </c>
      <c r="D354" s="264" t="s">
        <v>577</v>
      </c>
    </row>
    <row r="355" spans="1:4" s="205" customFormat="1" ht="12.75">
      <c r="A355" s="263" t="s">
        <v>53</v>
      </c>
      <c r="B355" s="263" t="s">
        <v>54</v>
      </c>
      <c r="C355" s="264" t="s">
        <v>626</v>
      </c>
      <c r="D355" s="264" t="s">
        <v>1281</v>
      </c>
    </row>
    <row r="356" spans="1:4" s="205" customFormat="1" ht="12.75">
      <c r="A356" s="263" t="s">
        <v>55</v>
      </c>
      <c r="B356" s="263" t="s">
        <v>55</v>
      </c>
      <c r="C356" s="264" t="s">
        <v>626</v>
      </c>
      <c r="D356" s="264" t="s">
        <v>432</v>
      </c>
    </row>
    <row r="357" spans="1:4" s="205" customFormat="1" ht="12.75">
      <c r="A357" s="263" t="s">
        <v>56</v>
      </c>
      <c r="B357" s="263" t="s">
        <v>57</v>
      </c>
      <c r="C357" s="264" t="s">
        <v>626</v>
      </c>
      <c r="D357" s="264" t="s">
        <v>1281</v>
      </c>
    </row>
    <row r="358" spans="1:4" s="205" customFormat="1" ht="12.75">
      <c r="A358" s="263" t="s">
        <v>58</v>
      </c>
      <c r="B358" s="263" t="s">
        <v>59</v>
      </c>
      <c r="C358" s="264" t="s">
        <v>626</v>
      </c>
      <c r="D358" s="264" t="s">
        <v>432</v>
      </c>
    </row>
    <row r="359" spans="1:4" s="205" customFormat="1" ht="12.75">
      <c r="A359" s="263" t="s">
        <v>60</v>
      </c>
      <c r="B359" s="263" t="s">
        <v>61</v>
      </c>
      <c r="C359" s="264" t="s">
        <v>626</v>
      </c>
      <c r="D359" s="264" t="s">
        <v>577</v>
      </c>
    </row>
    <row r="360" spans="1:4" s="205" customFormat="1" ht="12.75">
      <c r="A360" s="263" t="s">
        <v>1464</v>
      </c>
      <c r="B360" s="263" t="s">
        <v>1465</v>
      </c>
      <c r="C360" s="264" t="s">
        <v>626</v>
      </c>
      <c r="D360" s="264" t="s">
        <v>577</v>
      </c>
    </row>
    <row r="361" spans="1:4" s="205" customFormat="1" ht="12.75">
      <c r="A361" s="263" t="s">
        <v>62</v>
      </c>
      <c r="B361" s="263" t="s">
        <v>1466</v>
      </c>
      <c r="C361" s="264" t="s">
        <v>626</v>
      </c>
      <c r="D361" s="264" t="s">
        <v>432</v>
      </c>
    </row>
    <row r="362" spans="1:4" s="205" customFormat="1" ht="12.75">
      <c r="A362" s="263" t="s">
        <v>63</v>
      </c>
      <c r="B362" s="263" t="s">
        <v>1366</v>
      </c>
      <c r="C362" s="264" t="s">
        <v>626</v>
      </c>
      <c r="D362" s="264" t="s">
        <v>1281</v>
      </c>
    </row>
    <row r="363" spans="1:4" s="205" customFormat="1" ht="12.75">
      <c r="A363" s="263" t="s">
        <v>64</v>
      </c>
      <c r="B363" s="263" t="s">
        <v>1196</v>
      </c>
      <c r="C363" s="264" t="s">
        <v>631</v>
      </c>
      <c r="D363" s="264" t="s">
        <v>432</v>
      </c>
    </row>
    <row r="364" spans="1:4" s="205" customFormat="1" ht="12.75">
      <c r="A364" s="263" t="s">
        <v>65</v>
      </c>
      <c r="B364" s="263" t="s">
        <v>66</v>
      </c>
      <c r="C364" s="264" t="s">
        <v>626</v>
      </c>
      <c r="D364" s="264" t="s">
        <v>1281</v>
      </c>
    </row>
    <row r="365" spans="1:4" s="205" customFormat="1" ht="12.75">
      <c r="A365" s="263" t="s">
        <v>67</v>
      </c>
      <c r="B365" s="263" t="s">
        <v>68</v>
      </c>
      <c r="C365" s="264" t="s">
        <v>626</v>
      </c>
      <c r="D365" s="264" t="s">
        <v>1281</v>
      </c>
    </row>
    <row r="366" spans="1:4" s="205" customFormat="1" ht="12.75">
      <c r="A366" s="263" t="s">
        <v>1467</v>
      </c>
      <c r="B366" s="263" t="s">
        <v>1468</v>
      </c>
      <c r="C366" s="264" t="s">
        <v>626</v>
      </c>
      <c r="D366" s="271" t="s">
        <v>432</v>
      </c>
    </row>
    <row r="367" spans="1:4" s="205" customFormat="1" ht="12.75">
      <c r="A367" s="263" t="s">
        <v>69</v>
      </c>
      <c r="B367" s="263" t="s">
        <v>70</v>
      </c>
      <c r="C367" s="264" t="s">
        <v>626</v>
      </c>
      <c r="D367" s="264" t="s">
        <v>1281</v>
      </c>
    </row>
    <row r="368" spans="1:4" s="205" customFormat="1" ht="12.75">
      <c r="A368" s="263" t="s">
        <v>71</v>
      </c>
      <c r="B368" s="263" t="s">
        <v>72</v>
      </c>
      <c r="C368" s="264" t="s">
        <v>626</v>
      </c>
      <c r="D368" s="264" t="s">
        <v>1281</v>
      </c>
    </row>
    <row r="369" spans="1:4" s="205" customFormat="1" ht="12.75">
      <c r="A369" s="263" t="s">
        <v>73</v>
      </c>
      <c r="B369" s="263" t="s">
        <v>74</v>
      </c>
      <c r="C369" s="264" t="s">
        <v>626</v>
      </c>
      <c r="D369" s="264" t="s">
        <v>432</v>
      </c>
    </row>
    <row r="370" spans="1:4" s="205" customFormat="1" ht="12.75">
      <c r="A370" s="263" t="s">
        <v>75</v>
      </c>
      <c r="B370" s="263" t="s">
        <v>1197</v>
      </c>
      <c r="C370" s="264" t="s">
        <v>631</v>
      </c>
      <c r="D370" s="264" t="s">
        <v>573</v>
      </c>
    </row>
    <row r="371" spans="1:4" s="205" customFormat="1" ht="12.75">
      <c r="A371" s="263" t="s">
        <v>76</v>
      </c>
      <c r="B371" s="263" t="s">
        <v>77</v>
      </c>
      <c r="C371" s="264" t="s">
        <v>626</v>
      </c>
      <c r="D371" s="264" t="s">
        <v>577</v>
      </c>
    </row>
    <row r="372" spans="1:4" s="205" customFormat="1" ht="12.75">
      <c r="A372" s="263" t="s">
        <v>78</v>
      </c>
      <c r="B372" s="263" t="s">
        <v>1198</v>
      </c>
      <c r="C372" s="264" t="s">
        <v>626</v>
      </c>
      <c r="D372" s="264" t="s">
        <v>577</v>
      </c>
    </row>
    <row r="373" spans="1:4" s="205" customFormat="1" ht="12.75">
      <c r="A373" s="263" t="s">
        <v>79</v>
      </c>
      <c r="B373" s="263" t="s">
        <v>80</v>
      </c>
      <c r="C373" s="264" t="s">
        <v>626</v>
      </c>
      <c r="D373" s="264" t="s">
        <v>1281</v>
      </c>
    </row>
    <row r="374" spans="1:4" s="205" customFormat="1" ht="12.75">
      <c r="A374" s="263" t="s">
        <v>84</v>
      </c>
      <c r="B374" s="263" t="s">
        <v>85</v>
      </c>
      <c r="C374" s="264" t="s">
        <v>626</v>
      </c>
      <c r="D374" s="264" t="s">
        <v>1281</v>
      </c>
    </row>
    <row r="375" spans="1:4" s="205" customFormat="1" ht="12.75">
      <c r="A375" s="263" t="s">
        <v>1333</v>
      </c>
      <c r="B375" s="263" t="s">
        <v>1334</v>
      </c>
      <c r="C375" s="264" t="s">
        <v>626</v>
      </c>
      <c r="D375" s="264" t="s">
        <v>577</v>
      </c>
    </row>
    <row r="376" spans="1:4" s="205" customFormat="1" ht="12.75">
      <c r="A376" s="263" t="s">
        <v>1199</v>
      </c>
      <c r="B376" s="265" t="s">
        <v>1200</v>
      </c>
      <c r="C376" s="264" t="s">
        <v>631</v>
      </c>
      <c r="D376" s="264" t="s">
        <v>573</v>
      </c>
    </row>
    <row r="377" spans="1:4" s="205" customFormat="1" ht="12.75">
      <c r="A377" s="263" t="s">
        <v>1201</v>
      </c>
      <c r="B377" s="265" t="s">
        <v>1202</v>
      </c>
      <c r="C377" s="264" t="s">
        <v>631</v>
      </c>
      <c r="D377" s="264" t="s">
        <v>573</v>
      </c>
    </row>
    <row r="378" spans="1:4" s="205" customFormat="1" ht="12.75">
      <c r="A378" s="263" t="s">
        <v>86</v>
      </c>
      <c r="B378" s="263" t="s">
        <v>1203</v>
      </c>
      <c r="C378" s="264" t="s">
        <v>631</v>
      </c>
      <c r="D378" s="264" t="s">
        <v>573</v>
      </c>
    </row>
    <row r="379" spans="1:4" s="205" customFormat="1" ht="12.75">
      <c r="A379" s="263" t="s">
        <v>87</v>
      </c>
      <c r="B379" s="263" t="s">
        <v>1469</v>
      </c>
      <c r="C379" s="264" t="s">
        <v>631</v>
      </c>
      <c r="D379" s="264" t="s">
        <v>573</v>
      </c>
    </row>
    <row r="380" spans="1:4" s="205" customFormat="1" ht="12.75">
      <c r="A380" s="265" t="s">
        <v>1294</v>
      </c>
      <c r="B380" s="265" t="s">
        <v>1295</v>
      </c>
      <c r="C380" s="266" t="s">
        <v>631</v>
      </c>
      <c r="D380" s="266" t="s">
        <v>573</v>
      </c>
    </row>
    <row r="381" spans="1:4" s="205" customFormat="1" ht="12.75">
      <c r="A381" s="263" t="s">
        <v>88</v>
      </c>
      <c r="B381" s="263" t="s">
        <v>89</v>
      </c>
      <c r="C381" s="264" t="s">
        <v>626</v>
      </c>
      <c r="D381" s="264" t="s">
        <v>577</v>
      </c>
    </row>
    <row r="382" spans="1:4" s="205" customFormat="1" ht="12.75">
      <c r="A382" s="263" t="s">
        <v>90</v>
      </c>
      <c r="B382" s="263" t="s">
        <v>91</v>
      </c>
      <c r="C382" s="264" t="s">
        <v>626</v>
      </c>
      <c r="D382" s="264" t="s">
        <v>1281</v>
      </c>
    </row>
    <row r="383" spans="1:4" s="205" customFormat="1" ht="12.75">
      <c r="A383" s="263" t="s">
        <v>92</v>
      </c>
      <c r="B383" s="263" t="s">
        <v>92</v>
      </c>
      <c r="C383" s="264" t="s">
        <v>626</v>
      </c>
      <c r="D383" s="264" t="s">
        <v>577</v>
      </c>
    </row>
    <row r="384" spans="1:4" s="205" customFormat="1" ht="12.75">
      <c r="A384" s="263" t="s">
        <v>93</v>
      </c>
      <c r="B384" s="263" t="s">
        <v>94</v>
      </c>
      <c r="C384" s="264" t="s">
        <v>631</v>
      </c>
      <c r="D384" s="266" t="s">
        <v>608</v>
      </c>
    </row>
    <row r="385" spans="1:4" s="205" customFormat="1" ht="12.75">
      <c r="A385" s="263" t="s">
        <v>95</v>
      </c>
      <c r="B385" s="263" t="s">
        <v>96</v>
      </c>
      <c r="C385" s="264" t="s">
        <v>631</v>
      </c>
      <c r="D385" s="266" t="s">
        <v>608</v>
      </c>
    </row>
    <row r="386" spans="1:4" s="205" customFormat="1" ht="12.75">
      <c r="A386" s="263" t="s">
        <v>97</v>
      </c>
      <c r="B386" s="263" t="s">
        <v>98</v>
      </c>
      <c r="C386" s="264" t="s">
        <v>631</v>
      </c>
      <c r="D386" s="266" t="s">
        <v>608</v>
      </c>
    </row>
    <row r="387" spans="1:4" s="205" customFormat="1" ht="12.75">
      <c r="A387" s="263" t="s">
        <v>99</v>
      </c>
      <c r="B387" s="263" t="s">
        <v>100</v>
      </c>
      <c r="C387" s="264" t="s">
        <v>626</v>
      </c>
      <c r="D387" s="264" t="s">
        <v>577</v>
      </c>
    </row>
    <row r="388" spans="1:4" s="205" customFormat="1" ht="12.75">
      <c r="A388" s="265" t="s">
        <v>1204</v>
      </c>
      <c r="B388" s="265" t="s">
        <v>1205</v>
      </c>
      <c r="C388" s="266" t="s">
        <v>631</v>
      </c>
      <c r="D388" s="266" t="s">
        <v>573</v>
      </c>
    </row>
    <row r="389" spans="1:4" s="205" customFormat="1" ht="12.75">
      <c r="A389" s="263" t="s">
        <v>101</v>
      </c>
      <c r="B389" s="263" t="s">
        <v>102</v>
      </c>
      <c r="C389" s="264" t="s">
        <v>631</v>
      </c>
      <c r="D389" s="266" t="s">
        <v>608</v>
      </c>
    </row>
    <row r="390" spans="1:4" s="205" customFormat="1" ht="12.75">
      <c r="A390" s="263" t="s">
        <v>103</v>
      </c>
      <c r="B390" s="263" t="s">
        <v>104</v>
      </c>
      <c r="C390" s="264" t="s">
        <v>626</v>
      </c>
      <c r="D390" s="264" t="s">
        <v>1281</v>
      </c>
    </row>
    <row r="391" spans="1:4" s="205" customFormat="1" ht="12.75">
      <c r="A391" s="263" t="s">
        <v>1470</v>
      </c>
      <c r="B391" s="263" t="s">
        <v>1471</v>
      </c>
      <c r="C391" s="264" t="s">
        <v>631</v>
      </c>
      <c r="D391" s="266" t="s">
        <v>608</v>
      </c>
    </row>
    <row r="392" spans="1:4" s="205" customFormat="1" ht="12.75">
      <c r="A392" s="263" t="s">
        <v>105</v>
      </c>
      <c r="B392" s="263" t="s">
        <v>1206</v>
      </c>
      <c r="C392" s="264" t="s">
        <v>631</v>
      </c>
      <c r="D392" s="266" t="s">
        <v>608</v>
      </c>
    </row>
    <row r="393" spans="1:4" s="205" customFormat="1" ht="12.75">
      <c r="A393" s="263" t="s">
        <v>106</v>
      </c>
      <c r="B393" s="263" t="s">
        <v>107</v>
      </c>
      <c r="C393" s="264" t="s">
        <v>631</v>
      </c>
      <c r="D393" s="266" t="s">
        <v>608</v>
      </c>
    </row>
    <row r="394" spans="1:4" s="205" customFormat="1" ht="12.75">
      <c r="A394" s="263" t="s">
        <v>108</v>
      </c>
      <c r="B394" s="263" t="s">
        <v>109</v>
      </c>
      <c r="C394" s="264" t="s">
        <v>626</v>
      </c>
      <c r="D394" s="264" t="s">
        <v>432</v>
      </c>
    </row>
    <row r="395" spans="1:4" s="205" customFormat="1" ht="12.75">
      <c r="A395" s="263" t="s">
        <v>110</v>
      </c>
      <c r="B395" s="263" t="s">
        <v>111</v>
      </c>
      <c r="C395" s="264" t="s">
        <v>626</v>
      </c>
      <c r="D395" s="264" t="s">
        <v>432</v>
      </c>
    </row>
    <row r="396" spans="1:4" s="205" customFormat="1" ht="12.75">
      <c r="A396" s="263" t="s">
        <v>112</v>
      </c>
      <c r="B396" s="263" t="s">
        <v>113</v>
      </c>
      <c r="C396" s="264" t="s">
        <v>626</v>
      </c>
      <c r="D396" s="264" t="s">
        <v>432</v>
      </c>
    </row>
    <row r="397" spans="1:4" s="205" customFormat="1" ht="12.75">
      <c r="A397" s="263" t="s">
        <v>114</v>
      </c>
      <c r="B397" s="263" t="s">
        <v>115</v>
      </c>
      <c r="C397" s="264" t="s">
        <v>626</v>
      </c>
      <c r="D397" s="264" t="s">
        <v>432</v>
      </c>
    </row>
    <row r="398" spans="1:4" s="205" customFormat="1" ht="12.75">
      <c r="A398" s="263" t="s">
        <v>116</v>
      </c>
      <c r="B398" s="263" t="s">
        <v>117</v>
      </c>
      <c r="C398" s="264" t="s">
        <v>626</v>
      </c>
      <c r="D398" s="264" t="s">
        <v>432</v>
      </c>
    </row>
    <row r="399" spans="1:4" s="205" customFormat="1" ht="12.75">
      <c r="A399" s="263" t="s">
        <v>118</v>
      </c>
      <c r="B399" s="263" t="s">
        <v>119</v>
      </c>
      <c r="C399" s="264" t="s">
        <v>626</v>
      </c>
      <c r="D399" s="264" t="s">
        <v>432</v>
      </c>
    </row>
    <row r="400" spans="1:4" s="205" customFormat="1" ht="12.75">
      <c r="A400" s="263" t="s">
        <v>120</v>
      </c>
      <c r="B400" s="263" t="s">
        <v>121</v>
      </c>
      <c r="C400" s="264" t="s">
        <v>626</v>
      </c>
      <c r="D400" s="264" t="s">
        <v>432</v>
      </c>
    </row>
    <row r="401" spans="1:4" s="205" customFormat="1" ht="12.75">
      <c r="A401" s="265" t="s">
        <v>122</v>
      </c>
      <c r="B401" s="273" t="s">
        <v>122</v>
      </c>
      <c r="C401" s="274" t="s">
        <v>631</v>
      </c>
      <c r="D401" s="274" t="s">
        <v>435</v>
      </c>
    </row>
    <row r="402" spans="1:4" s="205" customFormat="1" ht="12.75">
      <c r="A402" s="263" t="s">
        <v>1296</v>
      </c>
      <c r="B402" s="263" t="s">
        <v>1472</v>
      </c>
      <c r="C402" s="264" t="s">
        <v>631</v>
      </c>
      <c r="D402" s="264" t="s">
        <v>579</v>
      </c>
    </row>
    <row r="403" spans="1:4" s="205" customFormat="1" ht="12.75">
      <c r="A403" s="263" t="s">
        <v>123</v>
      </c>
      <c r="B403" s="263" t="s">
        <v>124</v>
      </c>
      <c r="C403" s="264" t="s">
        <v>631</v>
      </c>
      <c r="D403" s="264" t="s">
        <v>579</v>
      </c>
    </row>
    <row r="404" spans="1:4" s="205" customFormat="1" ht="12.75">
      <c r="A404" s="263" t="s">
        <v>125</v>
      </c>
      <c r="B404" s="263" t="s">
        <v>126</v>
      </c>
      <c r="C404" s="264" t="s">
        <v>631</v>
      </c>
      <c r="D404" s="264" t="s">
        <v>579</v>
      </c>
    </row>
    <row r="405" spans="1:4" s="205" customFormat="1" ht="12.75">
      <c r="A405" s="263" t="s">
        <v>127</v>
      </c>
      <c r="B405" s="263" t="s">
        <v>128</v>
      </c>
      <c r="C405" s="264" t="s">
        <v>631</v>
      </c>
      <c r="D405" s="264" t="s">
        <v>579</v>
      </c>
    </row>
    <row r="406" spans="1:4" s="205" customFormat="1" ht="12.75">
      <c r="A406" s="263" t="s">
        <v>129</v>
      </c>
      <c r="B406" s="263" t="s">
        <v>130</v>
      </c>
      <c r="C406" s="264" t="s">
        <v>631</v>
      </c>
      <c r="D406" s="264" t="s">
        <v>579</v>
      </c>
    </row>
    <row r="407" spans="1:4" s="205" customFormat="1" ht="12.75">
      <c r="A407" s="263" t="s">
        <v>131</v>
      </c>
      <c r="B407" s="263" t="s">
        <v>1207</v>
      </c>
      <c r="C407" s="264" t="s">
        <v>626</v>
      </c>
      <c r="D407" s="264" t="s">
        <v>432</v>
      </c>
    </row>
    <row r="408" spans="1:4" s="205" customFormat="1" ht="12.75">
      <c r="A408" s="263" t="s">
        <v>132</v>
      </c>
      <c r="B408" s="263" t="s">
        <v>133</v>
      </c>
      <c r="C408" s="264" t="s">
        <v>626</v>
      </c>
      <c r="D408" s="264" t="s">
        <v>1281</v>
      </c>
    </row>
    <row r="409" spans="1:4" s="205" customFormat="1" ht="12.75">
      <c r="A409" s="263" t="s">
        <v>134</v>
      </c>
      <c r="B409" s="263" t="s">
        <v>1208</v>
      </c>
      <c r="C409" s="264" t="s">
        <v>626</v>
      </c>
      <c r="D409" s="264" t="s">
        <v>432</v>
      </c>
    </row>
    <row r="410" spans="1:4" s="205" customFormat="1" ht="12.75">
      <c r="A410" s="263" t="s">
        <v>135</v>
      </c>
      <c r="B410" s="263" t="s">
        <v>136</v>
      </c>
      <c r="C410" s="264" t="s">
        <v>631</v>
      </c>
      <c r="D410" s="264" t="s">
        <v>573</v>
      </c>
    </row>
    <row r="411" spans="1:4" s="205" customFormat="1" ht="12.75">
      <c r="A411" s="263" t="s">
        <v>137</v>
      </c>
      <c r="B411" s="263" t="s">
        <v>138</v>
      </c>
      <c r="C411" s="264" t="s">
        <v>631</v>
      </c>
      <c r="D411" s="264" t="s">
        <v>573</v>
      </c>
    </row>
    <row r="412" spans="1:4" s="205" customFormat="1" ht="12.75">
      <c r="A412" s="263" t="s">
        <v>139</v>
      </c>
      <c r="B412" s="263" t="s">
        <v>1209</v>
      </c>
      <c r="C412" s="264" t="s">
        <v>631</v>
      </c>
      <c r="D412" s="264" t="s">
        <v>573</v>
      </c>
    </row>
    <row r="413" spans="1:4" s="205" customFormat="1" ht="12.75">
      <c r="A413" s="263" t="s">
        <v>140</v>
      </c>
      <c r="B413" s="263" t="s">
        <v>141</v>
      </c>
      <c r="C413" s="264" t="s">
        <v>626</v>
      </c>
      <c r="D413" s="264" t="s">
        <v>1281</v>
      </c>
    </row>
    <row r="414" spans="1:4" s="205" customFormat="1" ht="12.75">
      <c r="A414" s="263" t="s">
        <v>142</v>
      </c>
      <c r="B414" s="263" t="s">
        <v>143</v>
      </c>
      <c r="C414" s="264" t="s">
        <v>626</v>
      </c>
      <c r="D414" s="264" t="s">
        <v>1281</v>
      </c>
    </row>
    <row r="415" spans="1:4" s="205" customFormat="1" ht="12.75">
      <c r="A415" s="263" t="s">
        <v>144</v>
      </c>
      <c r="B415" s="263" t="s">
        <v>145</v>
      </c>
      <c r="C415" s="264" t="s">
        <v>626</v>
      </c>
      <c r="D415" s="264" t="s">
        <v>1281</v>
      </c>
    </row>
    <row r="416" spans="1:4" s="205" customFormat="1" ht="12.75">
      <c r="A416" s="263" t="s">
        <v>146</v>
      </c>
      <c r="B416" s="263" t="s">
        <v>1210</v>
      </c>
      <c r="C416" s="264" t="s">
        <v>626</v>
      </c>
      <c r="D416" s="264" t="s">
        <v>1281</v>
      </c>
    </row>
    <row r="417" spans="1:4" s="205" customFormat="1" ht="12.75">
      <c r="A417" s="263" t="s">
        <v>147</v>
      </c>
      <c r="B417" s="263" t="s">
        <v>1211</v>
      </c>
      <c r="C417" s="264" t="s">
        <v>631</v>
      </c>
      <c r="D417" s="264" t="s">
        <v>432</v>
      </c>
    </row>
    <row r="418" spans="1:4" s="205" customFormat="1" ht="12.75">
      <c r="A418" s="263" t="s">
        <v>148</v>
      </c>
      <c r="B418" s="263" t="s">
        <v>149</v>
      </c>
      <c r="C418" s="264" t="s">
        <v>626</v>
      </c>
      <c r="D418" s="264" t="s">
        <v>1281</v>
      </c>
    </row>
    <row r="419" spans="1:4" s="205" customFormat="1" ht="12.75">
      <c r="A419" s="263" t="s">
        <v>150</v>
      </c>
      <c r="B419" s="263" t="s">
        <v>151</v>
      </c>
      <c r="C419" s="264" t="s">
        <v>626</v>
      </c>
      <c r="D419" s="264" t="s">
        <v>1281</v>
      </c>
    </row>
    <row r="420" spans="1:4" s="205" customFormat="1" ht="12.75">
      <c r="A420" s="263" t="s">
        <v>152</v>
      </c>
      <c r="B420" s="263" t="s">
        <v>153</v>
      </c>
      <c r="C420" s="264" t="s">
        <v>626</v>
      </c>
      <c r="D420" s="264" t="s">
        <v>1281</v>
      </c>
    </row>
    <row r="421" spans="1:4" s="205" customFormat="1" ht="12.75">
      <c r="A421" s="263" t="s">
        <v>154</v>
      </c>
      <c r="B421" s="263" t="s">
        <v>155</v>
      </c>
      <c r="C421" s="264" t="s">
        <v>626</v>
      </c>
      <c r="D421" s="264" t="s">
        <v>1281</v>
      </c>
    </row>
    <row r="422" spans="1:4" s="205" customFormat="1" ht="12.75">
      <c r="A422" s="263" t="s">
        <v>156</v>
      </c>
      <c r="B422" s="263" t="s">
        <v>1212</v>
      </c>
      <c r="C422" s="264" t="s">
        <v>626</v>
      </c>
      <c r="D422" s="264" t="s">
        <v>577</v>
      </c>
    </row>
    <row r="423" spans="1:4" s="205" customFormat="1" ht="12.75">
      <c r="A423" s="263" t="s">
        <v>157</v>
      </c>
      <c r="B423" s="263" t="s">
        <v>158</v>
      </c>
      <c r="C423" s="264" t="s">
        <v>626</v>
      </c>
      <c r="D423" s="264" t="s">
        <v>432</v>
      </c>
    </row>
    <row r="424" spans="1:4" s="205" customFormat="1" ht="12.75">
      <c r="A424" s="263" t="s">
        <v>159</v>
      </c>
      <c r="B424" s="263" t="s">
        <v>160</v>
      </c>
      <c r="C424" s="264" t="s">
        <v>631</v>
      </c>
      <c r="D424" s="264" t="s">
        <v>579</v>
      </c>
    </row>
    <row r="425" spans="1:4" s="205" customFormat="1" ht="12.75">
      <c r="A425" s="263" t="s">
        <v>161</v>
      </c>
      <c r="B425" s="263" t="s">
        <v>162</v>
      </c>
      <c r="C425" s="264" t="s">
        <v>626</v>
      </c>
      <c r="D425" s="264" t="s">
        <v>1281</v>
      </c>
    </row>
    <row r="426" spans="1:4" s="205" customFormat="1" ht="12.75">
      <c r="A426" s="263" t="s">
        <v>163</v>
      </c>
      <c r="B426" s="263" t="s">
        <v>164</v>
      </c>
      <c r="C426" s="264" t="s">
        <v>626</v>
      </c>
      <c r="D426" s="264" t="s">
        <v>577</v>
      </c>
    </row>
    <row r="427" spans="1:4" s="205" customFormat="1" ht="12.75">
      <c r="A427" s="263" t="s">
        <v>165</v>
      </c>
      <c r="B427" s="263" t="s">
        <v>166</v>
      </c>
      <c r="C427" s="264" t="s">
        <v>626</v>
      </c>
      <c r="D427" s="264" t="s">
        <v>577</v>
      </c>
    </row>
    <row r="428" spans="1:4" s="205" customFormat="1" ht="12.75">
      <c r="A428" s="263" t="s">
        <v>167</v>
      </c>
      <c r="B428" s="263" t="s">
        <v>168</v>
      </c>
      <c r="C428" s="264" t="s">
        <v>626</v>
      </c>
      <c r="D428" s="264" t="s">
        <v>577</v>
      </c>
    </row>
    <row r="429" spans="1:4" s="205" customFormat="1" ht="12.75">
      <c r="A429" s="263" t="s">
        <v>169</v>
      </c>
      <c r="B429" s="263" t="s">
        <v>170</v>
      </c>
      <c r="C429" s="264" t="s">
        <v>626</v>
      </c>
      <c r="D429" s="264" t="s">
        <v>577</v>
      </c>
    </row>
    <row r="430" spans="1:4" s="205" customFormat="1" ht="12.75">
      <c r="A430" s="265" t="s">
        <v>1389</v>
      </c>
      <c r="B430" s="263" t="s">
        <v>1473</v>
      </c>
      <c r="C430" s="266" t="s">
        <v>631</v>
      </c>
      <c r="D430" s="266" t="s">
        <v>579</v>
      </c>
    </row>
    <row r="431" spans="1:4" s="205" customFormat="1" ht="12.75">
      <c r="A431" s="263" t="s">
        <v>171</v>
      </c>
      <c r="B431" s="263" t="s">
        <v>172</v>
      </c>
      <c r="C431" s="264" t="s">
        <v>626</v>
      </c>
      <c r="D431" s="264" t="s">
        <v>1281</v>
      </c>
    </row>
    <row r="432" spans="1:4" s="205" customFormat="1" ht="12.75">
      <c r="A432" s="263" t="s">
        <v>173</v>
      </c>
      <c r="B432" s="263" t="s">
        <v>173</v>
      </c>
      <c r="C432" s="264" t="s">
        <v>626</v>
      </c>
      <c r="D432" s="264" t="s">
        <v>432</v>
      </c>
    </row>
    <row r="433" spans="1:4" s="205" customFormat="1" ht="12.75">
      <c r="A433" s="263" t="s">
        <v>1213</v>
      </c>
      <c r="B433" s="265" t="s">
        <v>1214</v>
      </c>
      <c r="C433" s="264" t="s">
        <v>631</v>
      </c>
      <c r="D433" s="264" t="s">
        <v>573</v>
      </c>
    </row>
    <row r="434" spans="1:4" s="205" customFormat="1" ht="12.75">
      <c r="A434" s="263" t="s">
        <v>174</v>
      </c>
      <c r="B434" s="263" t="s">
        <v>1215</v>
      </c>
      <c r="C434" s="264" t="s">
        <v>631</v>
      </c>
      <c r="D434" s="264" t="s">
        <v>573</v>
      </c>
    </row>
    <row r="435" spans="1:4" s="205" customFormat="1" ht="12.75">
      <c r="A435" s="263" t="s">
        <v>175</v>
      </c>
      <c r="B435" s="263" t="s">
        <v>175</v>
      </c>
      <c r="C435" s="264" t="s">
        <v>631</v>
      </c>
      <c r="D435" s="264" t="s">
        <v>573</v>
      </c>
    </row>
    <row r="436" spans="1:4" s="205" customFormat="1" ht="12.75">
      <c r="A436" s="263" t="s">
        <v>176</v>
      </c>
      <c r="B436" s="263" t="s">
        <v>177</v>
      </c>
      <c r="C436" s="264" t="s">
        <v>626</v>
      </c>
      <c r="D436" s="264" t="s">
        <v>432</v>
      </c>
    </row>
    <row r="437" spans="1:4" s="205" customFormat="1" ht="12.75">
      <c r="A437" s="263" t="s">
        <v>1335</v>
      </c>
      <c r="B437" s="263" t="s">
        <v>1474</v>
      </c>
      <c r="C437" s="266" t="s">
        <v>631</v>
      </c>
      <c r="D437" s="266" t="s">
        <v>608</v>
      </c>
    </row>
    <row r="438" spans="1:4" s="205" customFormat="1" ht="12.75">
      <c r="A438" s="263" t="s">
        <v>1336</v>
      </c>
      <c r="B438" s="263" t="s">
        <v>1475</v>
      </c>
      <c r="C438" s="266" t="s">
        <v>631</v>
      </c>
      <c r="D438" s="266" t="s">
        <v>608</v>
      </c>
    </row>
    <row r="439" spans="1:4" s="205" customFormat="1" ht="12.75">
      <c r="A439" s="263" t="s">
        <v>1337</v>
      </c>
      <c r="B439" s="263" t="s">
        <v>1476</v>
      </c>
      <c r="C439" s="266" t="s">
        <v>631</v>
      </c>
      <c r="D439" s="266" t="s">
        <v>608</v>
      </c>
    </row>
    <row r="440" spans="1:4" s="205" customFormat="1" ht="12.75">
      <c r="A440" s="263" t="s">
        <v>1338</v>
      </c>
      <c r="B440" s="263" t="s">
        <v>1477</v>
      </c>
      <c r="C440" s="266" t="s">
        <v>631</v>
      </c>
      <c r="D440" s="266" t="s">
        <v>608</v>
      </c>
    </row>
    <row r="441" spans="1:4" s="205" customFormat="1" ht="12.75">
      <c r="A441" s="263" t="s">
        <v>178</v>
      </c>
      <c r="B441" s="263" t="s">
        <v>179</v>
      </c>
      <c r="C441" s="264" t="s">
        <v>631</v>
      </c>
      <c r="D441" s="266" t="s">
        <v>608</v>
      </c>
    </row>
    <row r="442" spans="1:4" s="205" customFormat="1" ht="12.75">
      <c r="A442" s="263" t="s">
        <v>180</v>
      </c>
      <c r="B442" s="263" t="s">
        <v>181</v>
      </c>
      <c r="C442" s="264" t="s">
        <v>631</v>
      </c>
      <c r="D442" s="266" t="s">
        <v>608</v>
      </c>
    </row>
    <row r="443" spans="1:4" s="205" customFormat="1" ht="12.75">
      <c r="A443" s="263" t="s">
        <v>182</v>
      </c>
      <c r="B443" s="263" t="s">
        <v>183</v>
      </c>
      <c r="C443" s="264" t="s">
        <v>626</v>
      </c>
      <c r="D443" s="264" t="s">
        <v>1281</v>
      </c>
    </row>
    <row r="444" spans="1:4" s="205" customFormat="1" ht="12.75">
      <c r="A444" s="265" t="s">
        <v>1297</v>
      </c>
      <c r="B444" s="265" t="s">
        <v>1297</v>
      </c>
      <c r="C444" s="266" t="s">
        <v>631</v>
      </c>
      <c r="D444" s="266" t="s">
        <v>608</v>
      </c>
    </row>
    <row r="445" spans="1:4" s="205" customFormat="1" ht="12.75">
      <c r="A445" s="263" t="s">
        <v>184</v>
      </c>
      <c r="B445" s="263" t="s">
        <v>185</v>
      </c>
      <c r="C445" s="264" t="s">
        <v>631</v>
      </c>
      <c r="D445" s="264" t="s">
        <v>579</v>
      </c>
    </row>
    <row r="446" spans="1:4" s="205" customFormat="1" ht="12.75">
      <c r="A446" s="263" t="s">
        <v>186</v>
      </c>
      <c r="B446" s="263" t="s">
        <v>187</v>
      </c>
      <c r="C446" s="264" t="s">
        <v>631</v>
      </c>
      <c r="D446" s="264" t="s">
        <v>579</v>
      </c>
    </row>
    <row r="447" spans="1:4" s="205" customFormat="1" ht="12.75">
      <c r="A447" s="263" t="s">
        <v>188</v>
      </c>
      <c r="B447" s="263" t="s">
        <v>189</v>
      </c>
      <c r="C447" s="264" t="s">
        <v>631</v>
      </c>
      <c r="D447" s="264" t="s">
        <v>579</v>
      </c>
    </row>
    <row r="448" spans="1:4" s="205" customFormat="1" ht="12.75">
      <c r="A448" s="263" t="s">
        <v>1339</v>
      </c>
      <c r="B448" s="263" t="s">
        <v>1478</v>
      </c>
      <c r="C448" s="264" t="s">
        <v>631</v>
      </c>
      <c r="D448" s="264" t="s">
        <v>579</v>
      </c>
    </row>
    <row r="449" spans="1:4" s="205" customFormat="1" ht="12.75">
      <c r="A449" s="263" t="s">
        <v>190</v>
      </c>
      <c r="B449" s="263" t="s">
        <v>191</v>
      </c>
      <c r="C449" s="264" t="s">
        <v>626</v>
      </c>
      <c r="D449" s="264" t="s">
        <v>1281</v>
      </c>
    </row>
    <row r="450" spans="1:4" s="205" customFormat="1" ht="12.75">
      <c r="A450" s="263" t="s">
        <v>1298</v>
      </c>
      <c r="B450" s="263" t="s">
        <v>1299</v>
      </c>
      <c r="C450" s="264" t="s">
        <v>626</v>
      </c>
      <c r="D450" s="264" t="s">
        <v>577</v>
      </c>
    </row>
    <row r="451" spans="1:4" s="205" customFormat="1" ht="12.75">
      <c r="A451" s="263" t="s">
        <v>192</v>
      </c>
      <c r="B451" s="263" t="s">
        <v>1367</v>
      </c>
      <c r="C451" s="264" t="s">
        <v>626</v>
      </c>
      <c r="D451" s="264" t="s">
        <v>1281</v>
      </c>
    </row>
    <row r="452" spans="1:4" s="205" customFormat="1" ht="12.75">
      <c r="A452" s="263" t="s">
        <v>193</v>
      </c>
      <c r="B452" s="263" t="s">
        <v>1216</v>
      </c>
      <c r="C452" s="264" t="s">
        <v>626</v>
      </c>
      <c r="D452" s="264" t="s">
        <v>1281</v>
      </c>
    </row>
    <row r="453" spans="1:4" s="205" customFormat="1" ht="12.75">
      <c r="A453" s="263" t="s">
        <v>194</v>
      </c>
      <c r="B453" s="263" t="s">
        <v>1368</v>
      </c>
      <c r="C453" s="264" t="s">
        <v>631</v>
      </c>
      <c r="D453" s="264" t="s">
        <v>573</v>
      </c>
    </row>
    <row r="454" spans="1:4" s="205" customFormat="1" ht="12.75">
      <c r="A454" s="265" t="s">
        <v>1300</v>
      </c>
      <c r="B454" s="265" t="s">
        <v>1301</v>
      </c>
      <c r="C454" s="266" t="s">
        <v>631</v>
      </c>
      <c r="D454" s="266" t="s">
        <v>573</v>
      </c>
    </row>
    <row r="455" spans="1:4" s="205" customFormat="1" ht="12.75">
      <c r="A455" s="263" t="s">
        <v>195</v>
      </c>
      <c r="B455" s="263" t="s">
        <v>1217</v>
      </c>
      <c r="C455" s="264" t="s">
        <v>631</v>
      </c>
      <c r="D455" s="264" t="s">
        <v>573</v>
      </c>
    </row>
    <row r="456" spans="1:4" s="205" customFormat="1" ht="12.75">
      <c r="A456" s="263" t="s">
        <v>196</v>
      </c>
      <c r="B456" s="263" t="s">
        <v>197</v>
      </c>
      <c r="C456" s="264" t="s">
        <v>631</v>
      </c>
      <c r="D456" s="264" t="s">
        <v>573</v>
      </c>
    </row>
    <row r="457" spans="1:4" s="205" customFormat="1" ht="12.75">
      <c r="A457" s="263" t="s">
        <v>198</v>
      </c>
      <c r="B457" s="263" t="s">
        <v>1218</v>
      </c>
      <c r="C457" s="264" t="s">
        <v>626</v>
      </c>
      <c r="D457" s="264" t="s">
        <v>577</v>
      </c>
    </row>
    <row r="458" spans="1:4" s="205" customFormat="1" ht="12.75">
      <c r="A458" s="263" t="s">
        <v>199</v>
      </c>
      <c r="B458" s="263" t="s">
        <v>200</v>
      </c>
      <c r="C458" s="264" t="s">
        <v>631</v>
      </c>
      <c r="D458" s="264" t="s">
        <v>579</v>
      </c>
    </row>
    <row r="459" spans="1:4" s="205" customFormat="1" ht="12.75">
      <c r="A459" s="263" t="s">
        <v>201</v>
      </c>
      <c r="B459" s="263" t="s">
        <v>202</v>
      </c>
      <c r="C459" s="264" t="s">
        <v>631</v>
      </c>
      <c r="D459" s="266" t="s">
        <v>608</v>
      </c>
    </row>
    <row r="460" spans="1:4" s="205" customFormat="1" ht="12.75">
      <c r="A460" s="265" t="s">
        <v>1302</v>
      </c>
      <c r="B460" s="265" t="s">
        <v>1302</v>
      </c>
      <c r="C460" s="266" t="s">
        <v>631</v>
      </c>
      <c r="D460" s="266" t="s">
        <v>432</v>
      </c>
    </row>
    <row r="461" spans="1:4" s="205" customFormat="1" ht="12.75">
      <c r="A461" s="263" t="s">
        <v>203</v>
      </c>
      <c r="B461" s="263" t="s">
        <v>204</v>
      </c>
      <c r="C461" s="264" t="s">
        <v>626</v>
      </c>
      <c r="D461" s="264" t="s">
        <v>1281</v>
      </c>
    </row>
    <row r="462" spans="1:4" s="205" customFormat="1" ht="12.75">
      <c r="A462" s="265" t="s">
        <v>205</v>
      </c>
      <c r="B462" s="265" t="s">
        <v>206</v>
      </c>
      <c r="C462" s="266" t="s">
        <v>626</v>
      </c>
      <c r="D462" s="264" t="s">
        <v>1281</v>
      </c>
    </row>
    <row r="463" spans="1:4" s="205" customFormat="1" ht="12.75">
      <c r="A463" s="263" t="s">
        <v>207</v>
      </c>
      <c r="B463" s="263" t="s">
        <v>208</v>
      </c>
      <c r="C463" s="264" t="s">
        <v>626</v>
      </c>
      <c r="D463" s="264" t="s">
        <v>432</v>
      </c>
    </row>
    <row r="464" spans="1:4" s="205" customFormat="1" ht="12.75">
      <c r="A464" s="263" t="s">
        <v>209</v>
      </c>
      <c r="B464" s="263" t="s">
        <v>210</v>
      </c>
      <c r="C464" s="264" t="s">
        <v>626</v>
      </c>
      <c r="D464" s="264" t="s">
        <v>432</v>
      </c>
    </row>
    <row r="465" spans="1:4" s="205" customFormat="1" ht="12.75">
      <c r="A465" s="263" t="s">
        <v>211</v>
      </c>
      <c r="B465" s="263" t="s">
        <v>1219</v>
      </c>
      <c r="C465" s="264" t="s">
        <v>626</v>
      </c>
      <c r="D465" s="264" t="s">
        <v>432</v>
      </c>
    </row>
    <row r="466" spans="1:4" s="205" customFormat="1" ht="12.75">
      <c r="A466" s="263" t="s">
        <v>212</v>
      </c>
      <c r="B466" s="263" t="s">
        <v>213</v>
      </c>
      <c r="C466" s="264" t="s">
        <v>626</v>
      </c>
      <c r="D466" s="264" t="s">
        <v>432</v>
      </c>
    </row>
    <row r="467" spans="1:4" s="205" customFormat="1" ht="12.75">
      <c r="A467" s="263" t="s">
        <v>214</v>
      </c>
      <c r="B467" s="263" t="s">
        <v>215</v>
      </c>
      <c r="C467" s="264" t="s">
        <v>626</v>
      </c>
      <c r="D467" s="264" t="s">
        <v>432</v>
      </c>
    </row>
    <row r="468" spans="1:4" s="205" customFormat="1" ht="12.75">
      <c r="A468" s="263" t="s">
        <v>216</v>
      </c>
      <c r="B468" s="263" t="s">
        <v>217</v>
      </c>
      <c r="C468" s="264" t="s">
        <v>626</v>
      </c>
      <c r="D468" s="264" t="s">
        <v>432</v>
      </c>
    </row>
    <row r="469" spans="1:4" s="205" customFormat="1" ht="12.75">
      <c r="A469" s="263" t="s">
        <v>218</v>
      </c>
      <c r="B469" s="263" t="s">
        <v>219</v>
      </c>
      <c r="C469" s="264" t="s">
        <v>626</v>
      </c>
      <c r="D469" s="264" t="s">
        <v>432</v>
      </c>
    </row>
    <row r="470" spans="1:4" s="205" customFormat="1" ht="12.75">
      <c r="A470" s="263" t="s">
        <v>220</v>
      </c>
      <c r="B470" s="263" t="s">
        <v>221</v>
      </c>
      <c r="C470" s="264" t="s">
        <v>626</v>
      </c>
      <c r="D470" s="264" t="s">
        <v>432</v>
      </c>
    </row>
    <row r="471" spans="1:4" s="205" customFormat="1" ht="12.75">
      <c r="A471" s="263" t="s">
        <v>222</v>
      </c>
      <c r="B471" s="263" t="s">
        <v>223</v>
      </c>
      <c r="C471" s="264" t="s">
        <v>626</v>
      </c>
      <c r="D471" s="264" t="s">
        <v>432</v>
      </c>
    </row>
    <row r="472" spans="1:4" s="205" customFormat="1" ht="12.75">
      <c r="A472" s="263" t="s">
        <v>224</v>
      </c>
      <c r="B472" s="263" t="s">
        <v>225</v>
      </c>
      <c r="C472" s="264" t="s">
        <v>626</v>
      </c>
      <c r="D472" s="264" t="s">
        <v>432</v>
      </c>
    </row>
    <row r="473" spans="1:4" s="205" customFormat="1" ht="12.75">
      <c r="A473" s="263" t="s">
        <v>226</v>
      </c>
      <c r="B473" s="263" t="s">
        <v>227</v>
      </c>
      <c r="C473" s="264" t="s">
        <v>626</v>
      </c>
      <c r="D473" s="264" t="s">
        <v>432</v>
      </c>
    </row>
    <row r="474" spans="1:4" s="205" customFormat="1" ht="12.75">
      <c r="A474" s="263" t="s">
        <v>228</v>
      </c>
      <c r="B474" s="263" t="s">
        <v>229</v>
      </c>
      <c r="C474" s="264" t="s">
        <v>626</v>
      </c>
      <c r="D474" s="264" t="s">
        <v>577</v>
      </c>
    </row>
    <row r="475" spans="1:4" s="205" customFormat="1" ht="12.75">
      <c r="A475" s="263" t="s">
        <v>230</v>
      </c>
      <c r="B475" s="263" t="s">
        <v>231</v>
      </c>
      <c r="C475" s="264" t="s">
        <v>626</v>
      </c>
      <c r="D475" s="264" t="s">
        <v>577</v>
      </c>
    </row>
    <row r="476" spans="1:4" s="205" customFormat="1" ht="12.75">
      <c r="A476" s="263" t="s">
        <v>232</v>
      </c>
      <c r="B476" s="263" t="s">
        <v>233</v>
      </c>
      <c r="C476" s="264" t="s">
        <v>626</v>
      </c>
      <c r="D476" s="264" t="s">
        <v>577</v>
      </c>
    </row>
    <row r="477" spans="1:4" s="205" customFormat="1" ht="12.75">
      <c r="A477" s="263" t="s">
        <v>234</v>
      </c>
      <c r="B477" s="263" t="s">
        <v>235</v>
      </c>
      <c r="C477" s="264" t="s">
        <v>626</v>
      </c>
      <c r="D477" s="264" t="s">
        <v>1281</v>
      </c>
    </row>
    <row r="478" spans="1:4" s="205" customFormat="1" ht="12.75">
      <c r="A478" s="263" t="s">
        <v>236</v>
      </c>
      <c r="B478" s="263" t="s">
        <v>237</v>
      </c>
      <c r="C478" s="264" t="s">
        <v>626</v>
      </c>
      <c r="D478" s="264" t="s">
        <v>1281</v>
      </c>
    </row>
    <row r="479" spans="1:4" s="205" customFormat="1" ht="12.75">
      <c r="A479" s="263" t="s">
        <v>1340</v>
      </c>
      <c r="B479" s="263" t="s">
        <v>1341</v>
      </c>
      <c r="C479" s="264" t="s">
        <v>626</v>
      </c>
      <c r="D479" s="264" t="s">
        <v>1281</v>
      </c>
    </row>
    <row r="480" spans="1:4" s="205" customFormat="1" ht="12.75">
      <c r="A480" s="263" t="s">
        <v>1303</v>
      </c>
      <c r="B480" s="263" t="s">
        <v>1304</v>
      </c>
      <c r="C480" s="264" t="s">
        <v>626</v>
      </c>
      <c r="D480" s="264" t="s">
        <v>432</v>
      </c>
    </row>
    <row r="481" spans="1:4" s="205" customFormat="1" ht="12.75">
      <c r="A481" s="263" t="s">
        <v>1305</v>
      </c>
      <c r="B481" s="263" t="s">
        <v>1306</v>
      </c>
      <c r="C481" s="264" t="s">
        <v>626</v>
      </c>
      <c r="D481" s="264" t="s">
        <v>1281</v>
      </c>
    </row>
    <row r="482" spans="1:4" s="205" customFormat="1" ht="12.75">
      <c r="A482" s="263" t="s">
        <v>238</v>
      </c>
      <c r="B482" s="263" t="s">
        <v>239</v>
      </c>
      <c r="C482" s="264" t="s">
        <v>626</v>
      </c>
      <c r="D482" s="264" t="s">
        <v>1281</v>
      </c>
    </row>
    <row r="483" spans="1:4" s="205" customFormat="1" ht="12.75">
      <c r="A483" s="263" t="s">
        <v>240</v>
      </c>
      <c r="B483" s="263" t="s">
        <v>241</v>
      </c>
      <c r="C483" s="264" t="s">
        <v>626</v>
      </c>
      <c r="D483" s="264" t="s">
        <v>1281</v>
      </c>
    </row>
    <row r="484" spans="1:4" s="205" customFormat="1" ht="12.75">
      <c r="A484" s="263" t="s">
        <v>242</v>
      </c>
      <c r="B484" s="263" t="s">
        <v>243</v>
      </c>
      <c r="C484" s="264" t="s">
        <v>626</v>
      </c>
      <c r="D484" s="264" t="s">
        <v>1281</v>
      </c>
    </row>
    <row r="485" spans="1:4" s="205" customFormat="1" ht="12.75">
      <c r="A485" s="263" t="s">
        <v>244</v>
      </c>
      <c r="B485" s="263" t="s">
        <v>245</v>
      </c>
      <c r="C485" s="264" t="s">
        <v>626</v>
      </c>
      <c r="D485" s="264" t="s">
        <v>1281</v>
      </c>
    </row>
    <row r="486" spans="1:4" s="205" customFormat="1" ht="12.75">
      <c r="A486" s="263" t="s">
        <v>246</v>
      </c>
      <c r="B486" s="263" t="s">
        <v>247</v>
      </c>
      <c r="C486" s="264" t="s">
        <v>626</v>
      </c>
      <c r="D486" s="264" t="s">
        <v>577</v>
      </c>
    </row>
    <row r="487" spans="1:4" s="205" customFormat="1" ht="12.75">
      <c r="A487" s="263" t="s">
        <v>248</v>
      </c>
      <c r="B487" s="263" t="s">
        <v>249</v>
      </c>
      <c r="C487" s="264" t="s">
        <v>626</v>
      </c>
      <c r="D487" s="264" t="s">
        <v>577</v>
      </c>
    </row>
    <row r="488" spans="1:4" s="205" customFormat="1" ht="12.75">
      <c r="A488" s="263" t="s">
        <v>250</v>
      </c>
      <c r="B488" s="263" t="s">
        <v>251</v>
      </c>
      <c r="C488" s="264" t="s">
        <v>626</v>
      </c>
      <c r="D488" s="264" t="s">
        <v>577</v>
      </c>
    </row>
    <row r="489" spans="1:4" s="205" customFormat="1" ht="12.75">
      <c r="A489" s="263" t="s">
        <v>252</v>
      </c>
      <c r="B489" s="263" t="s">
        <v>253</v>
      </c>
      <c r="C489" s="264" t="s">
        <v>626</v>
      </c>
      <c r="D489" s="264" t="s">
        <v>577</v>
      </c>
    </row>
    <row r="490" spans="1:4" s="205" customFormat="1" ht="12.75">
      <c r="A490" s="263" t="s">
        <v>254</v>
      </c>
      <c r="B490" s="263" t="s">
        <v>255</v>
      </c>
      <c r="C490" s="264" t="s">
        <v>626</v>
      </c>
      <c r="D490" s="264" t="s">
        <v>1281</v>
      </c>
    </row>
    <row r="491" spans="1:4" s="205" customFormat="1" ht="12.75">
      <c r="A491" s="263" t="s">
        <v>256</v>
      </c>
      <c r="B491" s="263" t="s">
        <v>257</v>
      </c>
      <c r="C491" s="264" t="s">
        <v>626</v>
      </c>
      <c r="D491" s="264" t="s">
        <v>1281</v>
      </c>
    </row>
    <row r="492" spans="1:4" s="205" customFormat="1" ht="12.75">
      <c r="A492" s="263" t="s">
        <v>258</v>
      </c>
      <c r="B492" s="263" t="s">
        <v>258</v>
      </c>
      <c r="C492" s="264" t="s">
        <v>626</v>
      </c>
      <c r="D492" s="264" t="s">
        <v>432</v>
      </c>
    </row>
    <row r="493" spans="1:4" s="205" customFormat="1" ht="12.75">
      <c r="A493" s="263" t="s">
        <v>259</v>
      </c>
      <c r="B493" s="263" t="s">
        <v>260</v>
      </c>
      <c r="C493" s="264" t="s">
        <v>631</v>
      </c>
      <c r="D493" s="264" t="s">
        <v>579</v>
      </c>
    </row>
    <row r="494" spans="1:4" s="205" customFormat="1" ht="12.75">
      <c r="A494" s="263" t="s">
        <v>261</v>
      </c>
      <c r="B494" s="263" t="s">
        <v>262</v>
      </c>
      <c r="C494" s="264" t="s">
        <v>631</v>
      </c>
      <c r="D494" s="264" t="s">
        <v>579</v>
      </c>
    </row>
    <row r="495" spans="1:4" s="205" customFormat="1" ht="12.75">
      <c r="A495" s="263" t="s">
        <v>1220</v>
      </c>
      <c r="B495" s="263" t="s">
        <v>1221</v>
      </c>
      <c r="C495" s="264" t="s">
        <v>631</v>
      </c>
      <c r="D495" s="264" t="s">
        <v>573</v>
      </c>
    </row>
    <row r="496" spans="1:4" s="205" customFormat="1" ht="12.75">
      <c r="A496" s="263" t="s">
        <v>263</v>
      </c>
      <c r="B496" s="263" t="s">
        <v>264</v>
      </c>
      <c r="C496" s="264" t="s">
        <v>626</v>
      </c>
      <c r="D496" s="264" t="s">
        <v>1281</v>
      </c>
    </row>
    <row r="497" spans="1:4" s="205" customFormat="1" ht="12.75">
      <c r="A497" s="263" t="s">
        <v>265</v>
      </c>
      <c r="B497" s="263" t="s">
        <v>266</v>
      </c>
      <c r="C497" s="264" t="s">
        <v>626</v>
      </c>
      <c r="D497" s="264" t="s">
        <v>1281</v>
      </c>
    </row>
    <row r="498" spans="1:4" s="205" customFormat="1" ht="12.75">
      <c r="A498" s="263" t="s">
        <v>267</v>
      </c>
      <c r="B498" s="263" t="s">
        <v>268</v>
      </c>
      <c r="C498" s="264" t="s">
        <v>631</v>
      </c>
      <c r="D498" s="266" t="s">
        <v>608</v>
      </c>
    </row>
    <row r="499" spans="1:4" s="205" customFormat="1" ht="12.75">
      <c r="A499" s="263" t="s">
        <v>269</v>
      </c>
      <c r="B499" s="263" t="s">
        <v>270</v>
      </c>
      <c r="C499" s="264" t="s">
        <v>631</v>
      </c>
      <c r="D499" s="266" t="s">
        <v>608</v>
      </c>
    </row>
    <row r="500" spans="1:4" s="205" customFormat="1" ht="12.75">
      <c r="A500" s="263" t="s">
        <v>271</v>
      </c>
      <c r="B500" s="263" t="s">
        <v>1222</v>
      </c>
      <c r="C500" s="264" t="s">
        <v>631</v>
      </c>
      <c r="D500" s="266" t="s">
        <v>608</v>
      </c>
    </row>
    <row r="501" spans="1:4" s="205" customFormat="1" ht="12.75">
      <c r="A501" s="263" t="s">
        <v>272</v>
      </c>
      <c r="B501" s="263" t="s">
        <v>272</v>
      </c>
      <c r="C501" s="264" t="s">
        <v>631</v>
      </c>
      <c r="D501" s="266" t="s">
        <v>608</v>
      </c>
    </row>
    <row r="502" spans="1:4" s="205" customFormat="1" ht="12.75">
      <c r="A502" s="263" t="s">
        <v>273</v>
      </c>
      <c r="B502" s="263" t="s">
        <v>274</v>
      </c>
      <c r="C502" s="264" t="s">
        <v>626</v>
      </c>
      <c r="D502" s="264" t="s">
        <v>432</v>
      </c>
    </row>
    <row r="503" spans="1:4" s="205" customFormat="1" ht="12.75">
      <c r="A503" s="263" t="s">
        <v>275</v>
      </c>
      <c r="B503" s="263" t="s">
        <v>276</v>
      </c>
      <c r="C503" s="264" t="s">
        <v>631</v>
      </c>
      <c r="D503" s="264" t="s">
        <v>573</v>
      </c>
    </row>
    <row r="504" spans="1:4" s="205" customFormat="1" ht="12.75">
      <c r="A504" s="263" t="s">
        <v>277</v>
      </c>
      <c r="B504" s="263" t="s">
        <v>278</v>
      </c>
      <c r="C504" s="264" t="s">
        <v>631</v>
      </c>
      <c r="D504" s="264" t="s">
        <v>573</v>
      </c>
    </row>
    <row r="505" spans="1:4" s="205" customFormat="1" ht="12.75">
      <c r="A505" s="263" t="s">
        <v>279</v>
      </c>
      <c r="B505" s="263" t="s">
        <v>280</v>
      </c>
      <c r="C505" s="264" t="s">
        <v>631</v>
      </c>
      <c r="D505" s="264" t="s">
        <v>573</v>
      </c>
    </row>
    <row r="506" spans="1:4" s="205" customFormat="1" ht="12.75">
      <c r="A506" s="263" t="s">
        <v>281</v>
      </c>
      <c r="B506" s="263" t="s">
        <v>282</v>
      </c>
      <c r="C506" s="264" t="s">
        <v>631</v>
      </c>
      <c r="D506" s="264" t="s">
        <v>573</v>
      </c>
    </row>
    <row r="507" spans="1:4" s="205" customFormat="1" ht="12.75">
      <c r="A507" s="263" t="s">
        <v>283</v>
      </c>
      <c r="B507" s="263" t="s">
        <v>1223</v>
      </c>
      <c r="C507" s="264" t="s">
        <v>631</v>
      </c>
      <c r="D507" s="264" t="s">
        <v>573</v>
      </c>
    </row>
    <row r="508" spans="1:4" s="205" customFormat="1" ht="12.75">
      <c r="A508" s="263" t="s">
        <v>1342</v>
      </c>
      <c r="B508" s="263" t="s">
        <v>1343</v>
      </c>
      <c r="C508" s="264" t="s">
        <v>631</v>
      </c>
      <c r="D508" s="264" t="s">
        <v>573</v>
      </c>
    </row>
    <row r="509" spans="1:4" s="205" customFormat="1" ht="12.75">
      <c r="A509" s="263" t="s">
        <v>284</v>
      </c>
      <c r="B509" s="263" t="s">
        <v>285</v>
      </c>
      <c r="C509" s="264" t="s">
        <v>626</v>
      </c>
      <c r="D509" s="264" t="s">
        <v>577</v>
      </c>
    </row>
    <row r="510" spans="1:4" s="205" customFormat="1" ht="12.75">
      <c r="A510" s="263" t="s">
        <v>286</v>
      </c>
      <c r="B510" s="263" t="s">
        <v>1369</v>
      </c>
      <c r="C510" s="264" t="s">
        <v>626</v>
      </c>
      <c r="D510" s="264" t="s">
        <v>1281</v>
      </c>
    </row>
    <row r="511" spans="1:4" s="205" customFormat="1" ht="12.75">
      <c r="A511" s="263" t="s">
        <v>287</v>
      </c>
      <c r="B511" s="263" t="s">
        <v>288</v>
      </c>
      <c r="C511" s="264" t="s">
        <v>626</v>
      </c>
      <c r="D511" s="264" t="s">
        <v>1281</v>
      </c>
    </row>
    <row r="512" spans="1:4" s="205" customFormat="1" ht="12.75">
      <c r="A512" s="263" t="s">
        <v>289</v>
      </c>
      <c r="B512" s="263" t="s">
        <v>290</v>
      </c>
      <c r="C512" s="264" t="s">
        <v>626</v>
      </c>
      <c r="D512" s="264" t="s">
        <v>1281</v>
      </c>
    </row>
    <row r="513" spans="1:4" s="205" customFormat="1" ht="12.75">
      <c r="A513" s="263" t="s">
        <v>291</v>
      </c>
      <c r="B513" s="263" t="s">
        <v>1224</v>
      </c>
      <c r="C513" s="264" t="s">
        <v>626</v>
      </c>
      <c r="D513" s="264" t="s">
        <v>577</v>
      </c>
    </row>
    <row r="514" spans="1:4" s="205" customFormat="1" ht="12.75">
      <c r="A514" s="263" t="s">
        <v>1479</v>
      </c>
      <c r="B514" s="263" t="s">
        <v>1480</v>
      </c>
      <c r="C514" s="264" t="s">
        <v>631</v>
      </c>
      <c r="D514" s="264" t="s">
        <v>573</v>
      </c>
    </row>
    <row r="515" spans="1:4" s="205" customFormat="1" ht="12.75">
      <c r="A515" s="263" t="s">
        <v>1481</v>
      </c>
      <c r="B515" s="263" t="s">
        <v>1482</v>
      </c>
      <c r="C515" s="264" t="s">
        <v>631</v>
      </c>
      <c r="D515" s="264" t="s">
        <v>573</v>
      </c>
    </row>
    <row r="516" spans="1:4" s="205" customFormat="1" ht="12.75">
      <c r="A516" s="263" t="s">
        <v>292</v>
      </c>
      <c r="B516" s="263" t="s">
        <v>1225</v>
      </c>
      <c r="C516" s="264" t="s">
        <v>631</v>
      </c>
      <c r="D516" s="264" t="s">
        <v>573</v>
      </c>
    </row>
    <row r="517" spans="1:4" s="205" customFormat="1" ht="12.75">
      <c r="A517" s="263" t="s">
        <v>293</v>
      </c>
      <c r="B517" s="263" t="s">
        <v>1226</v>
      </c>
      <c r="C517" s="264" t="s">
        <v>631</v>
      </c>
      <c r="D517" s="264" t="s">
        <v>573</v>
      </c>
    </row>
    <row r="518" spans="1:4" s="205" customFormat="1" ht="12.75">
      <c r="A518" s="263" t="s">
        <v>295</v>
      </c>
      <c r="B518" s="263" t="s">
        <v>1227</v>
      </c>
      <c r="C518" s="264" t="s">
        <v>631</v>
      </c>
      <c r="D518" s="264" t="s">
        <v>573</v>
      </c>
    </row>
    <row r="519" spans="1:4" s="205" customFormat="1" ht="12.75">
      <c r="A519" s="263" t="s">
        <v>296</v>
      </c>
      <c r="B519" s="263" t="s">
        <v>297</v>
      </c>
      <c r="C519" s="264" t="s">
        <v>626</v>
      </c>
      <c r="D519" s="264" t="s">
        <v>432</v>
      </c>
    </row>
    <row r="520" spans="1:4" s="205" customFormat="1" ht="12.75">
      <c r="A520" s="263" t="s">
        <v>298</v>
      </c>
      <c r="B520" s="263" t="s">
        <v>299</v>
      </c>
      <c r="C520" s="264" t="s">
        <v>626</v>
      </c>
      <c r="D520" s="264" t="s">
        <v>432</v>
      </c>
    </row>
    <row r="521" spans="1:4" s="205" customFormat="1" ht="12.75">
      <c r="A521" s="263" t="s">
        <v>300</v>
      </c>
      <c r="B521" s="263" t="s">
        <v>301</v>
      </c>
      <c r="C521" s="264" t="s">
        <v>631</v>
      </c>
      <c r="D521" s="264" t="s">
        <v>579</v>
      </c>
    </row>
    <row r="522" spans="1:4" s="205" customFormat="1" ht="12.75">
      <c r="A522" s="263" t="s">
        <v>302</v>
      </c>
      <c r="B522" s="263" t="s">
        <v>303</v>
      </c>
      <c r="C522" s="264" t="s">
        <v>626</v>
      </c>
      <c r="D522" s="264" t="s">
        <v>432</v>
      </c>
    </row>
    <row r="523" spans="1:4" s="205" customFormat="1" ht="12.75">
      <c r="A523" s="263" t="s">
        <v>304</v>
      </c>
      <c r="B523" s="263" t="s">
        <v>1483</v>
      </c>
      <c r="C523" s="264" t="s">
        <v>626</v>
      </c>
      <c r="D523" s="264" t="s">
        <v>1281</v>
      </c>
    </row>
    <row r="524" spans="1:4" s="205" customFormat="1" ht="12.75">
      <c r="A524" s="265" t="s">
        <v>305</v>
      </c>
      <c r="B524" s="263" t="s">
        <v>306</v>
      </c>
      <c r="C524" s="264" t="s">
        <v>631</v>
      </c>
      <c r="D524" s="264" t="s">
        <v>573</v>
      </c>
    </row>
    <row r="525" spans="1:4" s="205" customFormat="1" ht="12.75">
      <c r="A525" s="263" t="s">
        <v>307</v>
      </c>
      <c r="B525" s="263" t="s">
        <v>308</v>
      </c>
      <c r="C525" s="264" t="s">
        <v>626</v>
      </c>
      <c r="D525" s="264" t="s">
        <v>432</v>
      </c>
    </row>
    <row r="526" spans="1:4" s="205" customFormat="1" ht="12.75">
      <c r="A526" s="263" t="s">
        <v>1484</v>
      </c>
      <c r="B526" s="263" t="s">
        <v>1485</v>
      </c>
      <c r="C526" s="264" t="s">
        <v>631</v>
      </c>
      <c r="D526" s="271" t="s">
        <v>573</v>
      </c>
    </row>
    <row r="527" spans="1:4" s="205" customFormat="1" ht="12.75">
      <c r="A527" s="265" t="s">
        <v>1307</v>
      </c>
      <c r="B527" s="265" t="s">
        <v>1308</v>
      </c>
      <c r="C527" s="266" t="s">
        <v>631</v>
      </c>
      <c r="D527" s="266" t="s">
        <v>608</v>
      </c>
    </row>
    <row r="528" spans="1:4" s="205" customFormat="1" ht="12.75">
      <c r="A528" s="263" t="s">
        <v>309</v>
      </c>
      <c r="B528" s="263" t="s">
        <v>1228</v>
      </c>
      <c r="C528" s="264" t="s">
        <v>631</v>
      </c>
      <c r="D528" s="266" t="s">
        <v>608</v>
      </c>
    </row>
    <row r="529" spans="1:4" s="205" customFormat="1" ht="12.75">
      <c r="A529" s="263" t="s">
        <v>310</v>
      </c>
      <c r="B529" s="263" t="s">
        <v>1229</v>
      </c>
      <c r="C529" s="264" t="s">
        <v>631</v>
      </c>
      <c r="D529" s="266" t="s">
        <v>608</v>
      </c>
    </row>
    <row r="530" spans="1:4" s="205" customFormat="1" ht="12.75">
      <c r="A530" s="272" t="s">
        <v>1486</v>
      </c>
      <c r="B530" s="272" t="s">
        <v>1487</v>
      </c>
      <c r="C530" s="264" t="s">
        <v>631</v>
      </c>
      <c r="D530" s="266" t="s">
        <v>608</v>
      </c>
    </row>
    <row r="531" spans="1:4" s="205" customFormat="1" ht="12.75">
      <c r="A531" s="263" t="s">
        <v>311</v>
      </c>
      <c r="B531" s="263" t="s">
        <v>312</v>
      </c>
      <c r="C531" s="264" t="s">
        <v>631</v>
      </c>
      <c r="D531" s="266" t="s">
        <v>608</v>
      </c>
    </row>
    <row r="532" spans="1:4" s="205" customFormat="1" ht="12.75">
      <c r="A532" s="263" t="s">
        <v>313</v>
      </c>
      <c r="B532" s="263" t="s">
        <v>314</v>
      </c>
      <c r="C532" s="264" t="s">
        <v>631</v>
      </c>
      <c r="D532" s="264" t="s">
        <v>573</v>
      </c>
    </row>
    <row r="533" spans="1:4" s="205" customFormat="1" ht="12.75">
      <c r="A533" s="263" t="s">
        <v>315</v>
      </c>
      <c r="B533" s="263" t="s">
        <v>316</v>
      </c>
      <c r="C533" s="264" t="s">
        <v>631</v>
      </c>
      <c r="D533" s="264" t="s">
        <v>573</v>
      </c>
    </row>
    <row r="534" spans="1:4" s="205" customFormat="1" ht="12.75">
      <c r="A534" s="263" t="s">
        <v>317</v>
      </c>
      <c r="B534" s="263" t="s">
        <v>1230</v>
      </c>
      <c r="C534" s="264" t="s">
        <v>631</v>
      </c>
      <c r="D534" s="264" t="s">
        <v>573</v>
      </c>
    </row>
    <row r="535" spans="1:4" s="205" customFormat="1" ht="12.75">
      <c r="A535" s="263" t="s">
        <v>318</v>
      </c>
      <c r="B535" s="263" t="s">
        <v>319</v>
      </c>
      <c r="C535" s="264" t="s">
        <v>631</v>
      </c>
      <c r="D535" s="264" t="s">
        <v>573</v>
      </c>
    </row>
    <row r="536" spans="1:4" s="205" customFormat="1" ht="12.75">
      <c r="A536" s="263" t="s">
        <v>320</v>
      </c>
      <c r="B536" s="263" t="s">
        <v>321</v>
      </c>
      <c r="C536" s="264" t="s">
        <v>631</v>
      </c>
      <c r="D536" s="264" t="s">
        <v>573</v>
      </c>
    </row>
    <row r="537" spans="1:4" s="205" customFormat="1" ht="12.75">
      <c r="A537" s="263" t="s">
        <v>322</v>
      </c>
      <c r="B537" s="263" t="s">
        <v>323</v>
      </c>
      <c r="C537" s="264" t="s">
        <v>626</v>
      </c>
      <c r="D537" s="264" t="s">
        <v>1281</v>
      </c>
    </row>
    <row r="538" spans="1:4" s="205" customFormat="1" ht="12.75">
      <c r="A538" s="263" t="s">
        <v>324</v>
      </c>
      <c r="B538" s="263" t="s">
        <v>325</v>
      </c>
      <c r="C538" s="263" t="s">
        <v>626</v>
      </c>
      <c r="D538" s="264" t="s">
        <v>1281</v>
      </c>
    </row>
    <row r="539" spans="1:4" s="205" customFormat="1" ht="12.75">
      <c r="A539" s="263" t="s">
        <v>326</v>
      </c>
      <c r="B539" s="263" t="s">
        <v>1231</v>
      </c>
      <c r="C539" s="264" t="s">
        <v>631</v>
      </c>
      <c r="D539" s="264" t="s">
        <v>432</v>
      </c>
    </row>
    <row r="540" spans="1:4" s="205" customFormat="1" ht="12.75">
      <c r="A540" s="263" t="s">
        <v>327</v>
      </c>
      <c r="B540" s="263" t="s">
        <v>1232</v>
      </c>
      <c r="C540" s="264" t="s">
        <v>631</v>
      </c>
      <c r="D540" s="264" t="s">
        <v>432</v>
      </c>
    </row>
    <row r="541" spans="1:4" s="205" customFormat="1" ht="12.75">
      <c r="A541" s="263" t="s">
        <v>328</v>
      </c>
      <c r="B541" s="263" t="s">
        <v>1233</v>
      </c>
      <c r="C541" s="264" t="s">
        <v>626</v>
      </c>
      <c r="D541" s="264" t="s">
        <v>577</v>
      </c>
    </row>
    <row r="542" spans="1:4" s="205" customFormat="1" ht="12.75">
      <c r="A542" s="263" t="s">
        <v>329</v>
      </c>
      <c r="B542" s="263" t="s">
        <v>1234</v>
      </c>
      <c r="C542" s="264" t="s">
        <v>631</v>
      </c>
      <c r="D542" s="264" t="s">
        <v>432</v>
      </c>
    </row>
    <row r="543" spans="1:4" s="205" customFormat="1" ht="12.75">
      <c r="A543" s="263" t="s">
        <v>330</v>
      </c>
      <c r="B543" s="263" t="s">
        <v>331</v>
      </c>
      <c r="C543" s="264" t="s">
        <v>626</v>
      </c>
      <c r="D543" s="264" t="s">
        <v>1281</v>
      </c>
    </row>
    <row r="544" spans="1:4" s="205" customFormat="1" ht="12.75">
      <c r="A544" s="263" t="s">
        <v>1370</v>
      </c>
      <c r="B544" s="263" t="s">
        <v>1371</v>
      </c>
      <c r="C544" s="264" t="s">
        <v>626</v>
      </c>
      <c r="D544" s="264" t="s">
        <v>1281</v>
      </c>
    </row>
    <row r="545" spans="1:4" s="205" customFormat="1" ht="12.75">
      <c r="A545" s="263" t="s">
        <v>1488</v>
      </c>
      <c r="B545" s="263" t="s">
        <v>1489</v>
      </c>
      <c r="C545" s="264" t="s">
        <v>626</v>
      </c>
      <c r="D545" s="271" t="s">
        <v>432</v>
      </c>
    </row>
    <row r="546" spans="1:4" s="205" customFormat="1" ht="12.75">
      <c r="A546" s="265" t="s">
        <v>332</v>
      </c>
      <c r="B546" s="265" t="s">
        <v>333</v>
      </c>
      <c r="C546" s="266" t="s">
        <v>626</v>
      </c>
      <c r="D546" s="266" t="s">
        <v>432</v>
      </c>
    </row>
    <row r="547" spans="1:4" s="205" customFormat="1" ht="12.75">
      <c r="A547" s="263" t="s">
        <v>334</v>
      </c>
      <c r="B547" s="263" t="s">
        <v>335</v>
      </c>
      <c r="C547" s="264" t="s">
        <v>626</v>
      </c>
      <c r="D547" s="264" t="s">
        <v>1281</v>
      </c>
    </row>
    <row r="548" spans="1:4" s="205" customFormat="1" ht="12.75">
      <c r="A548" s="263" t="s">
        <v>336</v>
      </c>
      <c r="B548" s="263" t="s">
        <v>1235</v>
      </c>
      <c r="C548" s="264" t="s">
        <v>626</v>
      </c>
      <c r="D548" s="264" t="s">
        <v>432</v>
      </c>
    </row>
    <row r="549" spans="1:4" s="205" customFormat="1" ht="12.75">
      <c r="A549" s="263" t="s">
        <v>337</v>
      </c>
      <c r="B549" s="263" t="s">
        <v>338</v>
      </c>
      <c r="C549" s="264" t="s">
        <v>626</v>
      </c>
      <c r="D549" s="264" t="s">
        <v>432</v>
      </c>
    </row>
    <row r="550" spans="1:4" s="205" customFormat="1" ht="12.75">
      <c r="A550" s="263" t="s">
        <v>339</v>
      </c>
      <c r="B550" s="263" t="s">
        <v>1236</v>
      </c>
      <c r="C550" s="264" t="s">
        <v>626</v>
      </c>
      <c r="D550" s="264" t="s">
        <v>432</v>
      </c>
    </row>
    <row r="551" spans="1:4" s="205" customFormat="1" ht="12.75">
      <c r="A551" s="263" t="s">
        <v>1490</v>
      </c>
      <c r="B551" s="263" t="s">
        <v>340</v>
      </c>
      <c r="C551" s="264" t="s">
        <v>631</v>
      </c>
      <c r="D551" s="264" t="s">
        <v>579</v>
      </c>
    </row>
    <row r="552" spans="1:4" s="205" customFormat="1" ht="12.75">
      <c r="A552" s="263" t="s">
        <v>341</v>
      </c>
      <c r="B552" s="263" t="s">
        <v>1237</v>
      </c>
      <c r="C552" s="264" t="s">
        <v>626</v>
      </c>
      <c r="D552" s="264" t="s">
        <v>1281</v>
      </c>
    </row>
    <row r="553" spans="1:4" s="205" customFormat="1" ht="12.75">
      <c r="A553" s="263" t="s">
        <v>342</v>
      </c>
      <c r="B553" s="263" t="s">
        <v>1238</v>
      </c>
      <c r="C553" s="264" t="s">
        <v>631</v>
      </c>
      <c r="D553" s="266" t="s">
        <v>608</v>
      </c>
    </row>
    <row r="554" spans="1:4" s="205" customFormat="1" ht="12.75">
      <c r="A554" s="263" t="s">
        <v>343</v>
      </c>
      <c r="B554" s="263" t="s">
        <v>1239</v>
      </c>
      <c r="C554" s="264" t="s">
        <v>631</v>
      </c>
      <c r="D554" s="266" t="s">
        <v>608</v>
      </c>
    </row>
    <row r="555" spans="1:4" s="205" customFormat="1" ht="12.75">
      <c r="A555" s="263" t="s">
        <v>344</v>
      </c>
      <c r="B555" s="263" t="s">
        <v>1240</v>
      </c>
      <c r="C555" s="264" t="s">
        <v>631</v>
      </c>
      <c r="D555" s="266" t="s">
        <v>608</v>
      </c>
    </row>
    <row r="556" spans="1:4" s="205" customFormat="1" ht="12.75">
      <c r="A556" s="263" t="s">
        <v>345</v>
      </c>
      <c r="B556" s="263" t="s">
        <v>1241</v>
      </c>
      <c r="C556" s="264" t="s">
        <v>631</v>
      </c>
      <c r="D556" s="266" t="s">
        <v>608</v>
      </c>
    </row>
    <row r="557" spans="1:4" s="205" customFormat="1" ht="12.75">
      <c r="A557" s="263" t="s">
        <v>346</v>
      </c>
      <c r="B557" s="263" t="s">
        <v>347</v>
      </c>
      <c r="C557" s="263" t="s">
        <v>626</v>
      </c>
      <c r="D557" s="264" t="s">
        <v>1281</v>
      </c>
    </row>
    <row r="558" spans="1:4" s="205" customFormat="1" ht="12.75">
      <c r="A558" s="263" t="s">
        <v>348</v>
      </c>
      <c r="B558" s="263" t="s">
        <v>349</v>
      </c>
      <c r="C558" s="264" t="s">
        <v>626</v>
      </c>
      <c r="D558" s="264" t="s">
        <v>1281</v>
      </c>
    </row>
    <row r="559" spans="1:4" s="205" customFormat="1" ht="12.75">
      <c r="A559" s="263" t="s">
        <v>350</v>
      </c>
      <c r="B559" s="263" t="s">
        <v>351</v>
      </c>
      <c r="C559" s="264" t="s">
        <v>631</v>
      </c>
      <c r="D559" s="264" t="s">
        <v>573</v>
      </c>
    </row>
    <row r="560" spans="1:4" s="205" customFormat="1" ht="12.75">
      <c r="A560" s="263" t="s">
        <v>352</v>
      </c>
      <c r="B560" s="263" t="s">
        <v>353</v>
      </c>
      <c r="C560" s="264" t="s">
        <v>631</v>
      </c>
      <c r="D560" s="264" t="s">
        <v>573</v>
      </c>
    </row>
    <row r="561" spans="1:4" s="205" customFormat="1" ht="12.75">
      <c r="A561" s="263" t="s">
        <v>354</v>
      </c>
      <c r="B561" s="263" t="s">
        <v>355</v>
      </c>
      <c r="C561" s="264" t="s">
        <v>626</v>
      </c>
      <c r="D561" s="264" t="s">
        <v>432</v>
      </c>
    </row>
    <row r="562" spans="1:4" s="205" customFormat="1" ht="12.75">
      <c r="A562" s="263" t="s">
        <v>356</v>
      </c>
      <c r="B562" s="263" t="s">
        <v>357</v>
      </c>
      <c r="C562" s="264" t="s">
        <v>626</v>
      </c>
      <c r="D562" s="264" t="s">
        <v>1281</v>
      </c>
    </row>
    <row r="563" spans="1:4" s="205" customFormat="1" ht="12.75">
      <c r="A563" s="263" t="s">
        <v>358</v>
      </c>
      <c r="B563" s="263" t="s">
        <v>359</v>
      </c>
      <c r="C563" s="264" t="s">
        <v>626</v>
      </c>
      <c r="D563" s="264" t="s">
        <v>1281</v>
      </c>
    </row>
    <row r="564" spans="1:4" s="205" customFormat="1" ht="12.75">
      <c r="A564" s="263" t="s">
        <v>360</v>
      </c>
      <c r="B564" s="263" t="s">
        <v>1372</v>
      </c>
      <c r="C564" s="264" t="s">
        <v>626</v>
      </c>
      <c r="D564" s="264" t="s">
        <v>432</v>
      </c>
    </row>
    <row r="565" spans="1:4" s="205" customFormat="1" ht="12.75">
      <c r="A565" s="263" t="s">
        <v>1242</v>
      </c>
      <c r="B565" s="263" t="s">
        <v>1242</v>
      </c>
      <c r="C565" s="264" t="s">
        <v>626</v>
      </c>
      <c r="D565" s="264" t="s">
        <v>432</v>
      </c>
    </row>
    <row r="566" spans="1:4" s="205" customFormat="1" ht="12.75">
      <c r="A566" s="263" t="s">
        <v>361</v>
      </c>
      <c r="B566" s="263" t="s">
        <v>1373</v>
      </c>
      <c r="C566" s="264" t="s">
        <v>626</v>
      </c>
      <c r="D566" s="264" t="s">
        <v>1281</v>
      </c>
    </row>
    <row r="567" spans="1:4" s="205" customFormat="1" ht="12.75">
      <c r="A567" s="263" t="s">
        <v>362</v>
      </c>
      <c r="B567" s="263" t="s">
        <v>1374</v>
      </c>
      <c r="C567" s="264" t="s">
        <v>626</v>
      </c>
      <c r="D567" s="264" t="s">
        <v>432</v>
      </c>
    </row>
    <row r="568" spans="1:4" s="205" customFormat="1" ht="12.75">
      <c r="A568" s="263" t="s">
        <v>363</v>
      </c>
      <c r="B568" s="263" t="s">
        <v>364</v>
      </c>
      <c r="C568" s="264" t="s">
        <v>626</v>
      </c>
      <c r="D568" s="264" t="s">
        <v>432</v>
      </c>
    </row>
    <row r="569" spans="1:4" s="205" customFormat="1" ht="12.75">
      <c r="A569" s="263" t="s">
        <v>1344</v>
      </c>
      <c r="B569" s="263" t="s">
        <v>1375</v>
      </c>
      <c r="C569" s="263" t="s">
        <v>626</v>
      </c>
      <c r="D569" s="264" t="s">
        <v>1281</v>
      </c>
    </row>
    <row r="570" spans="1:4" s="205" customFormat="1" ht="12.75">
      <c r="A570" s="263" t="s">
        <v>365</v>
      </c>
      <c r="B570" s="263" t="s">
        <v>1376</v>
      </c>
      <c r="C570" s="264" t="s">
        <v>626</v>
      </c>
      <c r="D570" s="264" t="s">
        <v>432</v>
      </c>
    </row>
    <row r="571" spans="1:4" s="205" customFormat="1" ht="12.75">
      <c r="A571" s="263" t="s">
        <v>366</v>
      </c>
      <c r="B571" s="263" t="s">
        <v>367</v>
      </c>
      <c r="C571" s="263" t="s">
        <v>626</v>
      </c>
      <c r="D571" s="264" t="s">
        <v>1281</v>
      </c>
    </row>
    <row r="572" spans="1:4" s="205" customFormat="1" ht="12.75">
      <c r="A572" s="263" t="s">
        <v>368</v>
      </c>
      <c r="B572" s="263" t="s">
        <v>1243</v>
      </c>
      <c r="C572" s="264" t="s">
        <v>631</v>
      </c>
      <c r="D572" s="266" t="s">
        <v>608</v>
      </c>
    </row>
    <row r="573" spans="1:4" s="205" customFormat="1" ht="12.75">
      <c r="A573" s="263" t="s">
        <v>369</v>
      </c>
      <c r="B573" s="263" t="s">
        <v>370</v>
      </c>
      <c r="C573" s="264" t="s">
        <v>631</v>
      </c>
      <c r="D573" s="266" t="s">
        <v>608</v>
      </c>
    </row>
    <row r="574" spans="1:4" s="205" customFormat="1" ht="12.75">
      <c r="A574" s="263" t="s">
        <v>371</v>
      </c>
      <c r="B574" s="263" t="s">
        <v>372</v>
      </c>
      <c r="C574" s="264" t="s">
        <v>631</v>
      </c>
      <c r="D574" s="266" t="s">
        <v>608</v>
      </c>
    </row>
    <row r="575" spans="1:4" s="205" customFormat="1" ht="12.75">
      <c r="A575" s="263" t="s">
        <v>373</v>
      </c>
      <c r="B575" s="263" t="s">
        <v>374</v>
      </c>
      <c r="C575" s="264" t="s">
        <v>626</v>
      </c>
      <c r="D575" s="264" t="s">
        <v>577</v>
      </c>
    </row>
    <row r="576" spans="1:4" s="205" customFormat="1" ht="12.75">
      <c r="A576" s="263" t="s">
        <v>375</v>
      </c>
      <c r="B576" s="263" t="s">
        <v>376</v>
      </c>
      <c r="C576" s="263" t="s">
        <v>626</v>
      </c>
      <c r="D576" s="264" t="s">
        <v>1281</v>
      </c>
    </row>
    <row r="577" spans="1:4" s="205" customFormat="1" ht="12.75">
      <c r="A577" s="263" t="s">
        <v>377</v>
      </c>
      <c r="B577" s="263" t="s">
        <v>378</v>
      </c>
      <c r="C577" s="264" t="s">
        <v>626</v>
      </c>
      <c r="D577" s="264" t="s">
        <v>577</v>
      </c>
    </row>
    <row r="578" spans="1:4" s="205" customFormat="1" ht="12.75">
      <c r="A578" s="263" t="s">
        <v>379</v>
      </c>
      <c r="B578" s="263" t="s">
        <v>380</v>
      </c>
      <c r="C578" s="264" t="s">
        <v>626</v>
      </c>
      <c r="D578" s="264" t="s">
        <v>1281</v>
      </c>
    </row>
    <row r="579" spans="1:4" s="205" customFormat="1" ht="12.75">
      <c r="A579" s="263" t="s">
        <v>381</v>
      </c>
      <c r="B579" s="263" t="s">
        <v>382</v>
      </c>
      <c r="C579" s="263" t="s">
        <v>626</v>
      </c>
      <c r="D579" s="264" t="s">
        <v>1281</v>
      </c>
    </row>
    <row r="580" spans="1:4" s="205" customFormat="1" ht="12.75">
      <c r="A580" s="263" t="s">
        <v>383</v>
      </c>
      <c r="B580" s="263" t="s">
        <v>384</v>
      </c>
      <c r="C580" s="264" t="s">
        <v>626</v>
      </c>
      <c r="D580" s="264" t="s">
        <v>577</v>
      </c>
    </row>
    <row r="581" spans="1:4" s="205" customFormat="1" ht="12.75">
      <c r="A581" s="263" t="s">
        <v>385</v>
      </c>
      <c r="B581" s="263" t="s">
        <v>386</v>
      </c>
      <c r="C581" s="263" t="s">
        <v>626</v>
      </c>
      <c r="D581" s="264" t="s">
        <v>1281</v>
      </c>
    </row>
    <row r="582" spans="1:4" s="205" customFormat="1" ht="12.75">
      <c r="A582" s="263" t="s">
        <v>387</v>
      </c>
      <c r="B582" s="263" t="s">
        <v>388</v>
      </c>
      <c r="C582" s="264" t="s">
        <v>626</v>
      </c>
      <c r="D582" s="264" t="s">
        <v>1281</v>
      </c>
    </row>
    <row r="583" spans="1:4" s="205" customFormat="1" ht="12.75">
      <c r="A583" s="263" t="s">
        <v>389</v>
      </c>
      <c r="B583" s="263" t="s">
        <v>390</v>
      </c>
      <c r="C583" s="264" t="s">
        <v>626</v>
      </c>
      <c r="D583" s="264" t="s">
        <v>432</v>
      </c>
    </row>
    <row r="584" spans="1:4" s="205" customFormat="1" ht="12.75">
      <c r="A584" s="263" t="s">
        <v>391</v>
      </c>
      <c r="B584" s="263" t="s">
        <v>392</v>
      </c>
      <c r="C584" s="264" t="s">
        <v>626</v>
      </c>
      <c r="D584" s="264" t="s">
        <v>432</v>
      </c>
    </row>
    <row r="585" spans="1:4" s="205" customFormat="1" ht="12.75">
      <c r="A585" s="265" t="s">
        <v>393</v>
      </c>
      <c r="B585" s="265" t="s">
        <v>1244</v>
      </c>
      <c r="C585" s="266" t="s">
        <v>626</v>
      </c>
      <c r="D585" s="266" t="s">
        <v>432</v>
      </c>
    </row>
    <row r="586" spans="1:4" s="205" customFormat="1" ht="12.75">
      <c r="A586" s="265" t="s">
        <v>394</v>
      </c>
      <c r="B586" s="263" t="s">
        <v>1245</v>
      </c>
      <c r="C586" s="264" t="s">
        <v>626</v>
      </c>
      <c r="D586" s="264" t="s">
        <v>432</v>
      </c>
    </row>
    <row r="587" spans="1:4" s="205" customFormat="1" ht="12.75">
      <c r="A587" s="263" t="s">
        <v>395</v>
      </c>
      <c r="B587" s="263" t="s">
        <v>1246</v>
      </c>
      <c r="C587" s="264" t="s">
        <v>631</v>
      </c>
      <c r="D587" s="266" t="s">
        <v>608</v>
      </c>
    </row>
    <row r="588" spans="1:4" s="205" customFormat="1" ht="12.75">
      <c r="A588" s="263" t="s">
        <v>396</v>
      </c>
      <c r="B588" s="263" t="s">
        <v>397</v>
      </c>
      <c r="C588" s="264" t="s">
        <v>626</v>
      </c>
      <c r="D588" s="264" t="s">
        <v>1281</v>
      </c>
    </row>
    <row r="589" spans="1:4" s="205" customFormat="1" ht="12.75">
      <c r="A589" s="263" t="s">
        <v>398</v>
      </c>
      <c r="B589" s="263" t="s">
        <v>399</v>
      </c>
      <c r="C589" s="264" t="s">
        <v>626</v>
      </c>
      <c r="D589" s="264" t="s">
        <v>432</v>
      </c>
    </row>
    <row r="590" spans="1:4" s="205" customFormat="1" ht="12.75">
      <c r="A590" s="263" t="s">
        <v>400</v>
      </c>
      <c r="B590" s="263" t="s">
        <v>401</v>
      </c>
      <c r="C590" s="264" t="s">
        <v>626</v>
      </c>
      <c r="D590" s="264" t="s">
        <v>1281</v>
      </c>
    </row>
    <row r="591" spans="1:4" ht="12.75">
      <c r="A591" s="263" t="s">
        <v>1345</v>
      </c>
      <c r="B591" s="263" t="s">
        <v>1346</v>
      </c>
      <c r="C591" s="264" t="s">
        <v>631</v>
      </c>
      <c r="D591" s="266" t="s">
        <v>608</v>
      </c>
    </row>
    <row r="592" spans="1:4" ht="12.75">
      <c r="A592" s="263" t="s">
        <v>404</v>
      </c>
      <c r="B592" s="263" t="s">
        <v>405</v>
      </c>
      <c r="C592" s="264" t="s">
        <v>631</v>
      </c>
      <c r="D592" s="264" t="s">
        <v>432</v>
      </c>
    </row>
    <row r="593" spans="1:4" ht="12.75">
      <c r="A593" s="263" t="s">
        <v>406</v>
      </c>
      <c r="B593" s="263" t="s">
        <v>407</v>
      </c>
      <c r="C593" s="264" t="s">
        <v>626</v>
      </c>
      <c r="D593" s="264" t="s">
        <v>432</v>
      </c>
    </row>
    <row r="594" spans="1:4" ht="12.75">
      <c r="A594" s="263" t="s">
        <v>408</v>
      </c>
      <c r="B594" s="263" t="s">
        <v>409</v>
      </c>
      <c r="C594" s="264" t="s">
        <v>626</v>
      </c>
      <c r="D594" s="264" t="s">
        <v>432</v>
      </c>
    </row>
    <row r="595" spans="1:4" ht="12.75">
      <c r="A595" s="263" t="s">
        <v>411</v>
      </c>
      <c r="B595" s="263" t="s">
        <v>412</v>
      </c>
      <c r="C595" s="264" t="s">
        <v>626</v>
      </c>
      <c r="D595" s="264" t="s">
        <v>577</v>
      </c>
    </row>
    <row r="596" spans="1:4" ht="12.75">
      <c r="A596" s="263" t="s">
        <v>410</v>
      </c>
      <c r="B596" s="263" t="s">
        <v>410</v>
      </c>
      <c r="C596" s="264" t="s">
        <v>631</v>
      </c>
      <c r="D596" s="264" t="s">
        <v>573</v>
      </c>
    </row>
    <row r="597" spans="1:4" ht="12.75">
      <c r="A597" s="263" t="s">
        <v>413</v>
      </c>
      <c r="B597" s="263" t="s">
        <v>414</v>
      </c>
      <c r="C597" s="264" t="s">
        <v>626</v>
      </c>
      <c r="D597" s="264" t="s">
        <v>432</v>
      </c>
    </row>
    <row r="598" spans="1:4" ht="12.75">
      <c r="A598" s="263" t="s">
        <v>415</v>
      </c>
      <c r="B598" s="263" t="s">
        <v>416</v>
      </c>
      <c r="C598" s="264" t="s">
        <v>626</v>
      </c>
      <c r="D598" s="264" t="s">
        <v>432</v>
      </c>
    </row>
    <row r="599" spans="1:4" ht="12.75">
      <c r="A599" s="263" t="s">
        <v>417</v>
      </c>
      <c r="B599" s="263" t="s">
        <v>418</v>
      </c>
      <c r="C599" s="264" t="s">
        <v>626</v>
      </c>
      <c r="D599" s="264" t="s">
        <v>432</v>
      </c>
    </row>
    <row r="600" spans="1:4" ht="12.75">
      <c r="A600" s="263" t="s">
        <v>419</v>
      </c>
      <c r="B600" s="263" t="s">
        <v>420</v>
      </c>
      <c r="C600" s="263" t="s">
        <v>626</v>
      </c>
      <c r="D600" s="264" t="s">
        <v>1281</v>
      </c>
    </row>
    <row r="601" spans="1:4" ht="12.75">
      <c r="A601" s="263" t="s">
        <v>421</v>
      </c>
      <c r="B601" s="263" t="s">
        <v>422</v>
      </c>
      <c r="C601" s="264" t="s">
        <v>626</v>
      </c>
      <c r="D601" s="264" t="s">
        <v>1281</v>
      </c>
    </row>
    <row r="602" spans="1:4" ht="12.75">
      <c r="A602" s="263" t="s">
        <v>423</v>
      </c>
      <c r="B602" s="263" t="s">
        <v>424</v>
      </c>
      <c r="C602" s="264" t="s">
        <v>626</v>
      </c>
      <c r="D602" s="264" t="s">
        <v>1281</v>
      </c>
    </row>
    <row r="603" spans="1:4" ht="12.75">
      <c r="A603" s="263" t="s">
        <v>425</v>
      </c>
      <c r="B603" s="263" t="s">
        <v>1247</v>
      </c>
      <c r="C603" s="264" t="s">
        <v>626</v>
      </c>
      <c r="D603" s="264" t="s">
        <v>1281</v>
      </c>
    </row>
    <row r="604" spans="1:4" s="204" customFormat="1" ht="15" customHeight="1">
      <c r="A604" s="263" t="s">
        <v>426</v>
      </c>
      <c r="B604" s="263" t="s">
        <v>427</v>
      </c>
      <c r="C604" s="264" t="s">
        <v>626</v>
      </c>
      <c r="D604" s="264" t="s">
        <v>1281</v>
      </c>
    </row>
    <row r="605" spans="1:4" s="204" customFormat="1" ht="15" customHeight="1">
      <c r="A605" s="263" t="s">
        <v>428</v>
      </c>
      <c r="B605" s="263" t="s">
        <v>429</v>
      </c>
      <c r="C605" s="263" t="s">
        <v>626</v>
      </c>
      <c r="D605" s="264" t="s">
        <v>1281</v>
      </c>
    </row>
    <row r="606" spans="1:4" s="204" customFormat="1" ht="15" customHeight="1">
      <c r="A606" s="263" t="s">
        <v>430</v>
      </c>
      <c r="B606" s="263" t="s">
        <v>1377</v>
      </c>
      <c r="C606" s="264" t="s">
        <v>626</v>
      </c>
      <c r="D606" s="264" t="s">
        <v>1281</v>
      </c>
    </row>
    <row r="607" spans="1:4" ht="12.75">
      <c r="A607" s="263" t="s">
        <v>431</v>
      </c>
      <c r="B607" s="263" t="s">
        <v>437</v>
      </c>
      <c r="C607" s="264" t="s">
        <v>626</v>
      </c>
      <c r="D607" s="264" t="s">
        <v>1281</v>
      </c>
    </row>
    <row r="608" spans="1:4" ht="12.75">
      <c r="A608" s="263" t="s">
        <v>438</v>
      </c>
      <c r="B608" s="263" t="s">
        <v>439</v>
      </c>
      <c r="C608" s="264" t="s">
        <v>626</v>
      </c>
      <c r="D608" s="264" t="s">
        <v>577</v>
      </c>
    </row>
    <row r="609" spans="1:4" ht="12.75">
      <c r="A609" s="263" t="s">
        <v>440</v>
      </c>
      <c r="B609" s="263" t="s">
        <v>441</v>
      </c>
      <c r="C609" s="264" t="s">
        <v>626</v>
      </c>
      <c r="D609" s="264" t="s">
        <v>577</v>
      </c>
    </row>
    <row r="610" spans="1:4" ht="12.75">
      <c r="A610" s="263" t="s">
        <v>442</v>
      </c>
      <c r="B610" s="263" t="s">
        <v>443</v>
      </c>
      <c r="C610" s="264" t="s">
        <v>626</v>
      </c>
      <c r="D610" s="264" t="s">
        <v>577</v>
      </c>
    </row>
    <row r="611" spans="1:4" ht="12.75">
      <c r="A611" s="263" t="s">
        <v>444</v>
      </c>
      <c r="B611" s="263" t="s">
        <v>445</v>
      </c>
      <c r="C611" s="264" t="s">
        <v>626</v>
      </c>
      <c r="D611" s="264" t="s">
        <v>1281</v>
      </c>
    </row>
    <row r="612" spans="1:4" ht="12.75">
      <c r="A612" s="263" t="s">
        <v>446</v>
      </c>
      <c r="B612" s="263" t="s">
        <v>1248</v>
      </c>
      <c r="C612" s="264" t="s">
        <v>626</v>
      </c>
      <c r="D612" s="264" t="s">
        <v>432</v>
      </c>
    </row>
    <row r="613" spans="1:4" ht="12.75">
      <c r="A613" s="263" t="s">
        <v>447</v>
      </c>
      <c r="B613" s="263" t="s">
        <v>1249</v>
      </c>
      <c r="C613" s="264" t="s">
        <v>626</v>
      </c>
      <c r="D613" s="264" t="s">
        <v>432</v>
      </c>
    </row>
    <row r="614" spans="1:4" ht="12.75">
      <c r="A614" s="263" t="s">
        <v>448</v>
      </c>
      <c r="B614" s="263" t="s">
        <v>1250</v>
      </c>
      <c r="C614" s="264" t="s">
        <v>626</v>
      </c>
      <c r="D614" s="264" t="s">
        <v>432</v>
      </c>
    </row>
    <row r="615" spans="1:4" ht="12.75">
      <c r="A615" s="263" t="s">
        <v>1347</v>
      </c>
      <c r="B615" s="263" t="s">
        <v>1348</v>
      </c>
      <c r="C615" s="264" t="s">
        <v>626</v>
      </c>
      <c r="D615" s="264" t="s">
        <v>577</v>
      </c>
    </row>
    <row r="616" spans="1:4" ht="12.75">
      <c r="A616" s="263" t="s">
        <v>449</v>
      </c>
      <c r="B616" s="263" t="s">
        <v>1251</v>
      </c>
      <c r="C616" s="264" t="s">
        <v>626</v>
      </c>
      <c r="D616" s="264" t="s">
        <v>577</v>
      </c>
    </row>
    <row r="617" spans="1:4" ht="12.75">
      <c r="A617" s="263" t="s">
        <v>450</v>
      </c>
      <c r="B617" s="263" t="s">
        <v>1252</v>
      </c>
      <c r="C617" s="264" t="s">
        <v>626</v>
      </c>
      <c r="D617" s="264" t="s">
        <v>577</v>
      </c>
    </row>
    <row r="618" spans="1:4" ht="12.75">
      <c r="A618" s="263" t="s">
        <v>451</v>
      </c>
      <c r="B618" s="263" t="s">
        <v>1253</v>
      </c>
      <c r="C618" s="264" t="s">
        <v>626</v>
      </c>
      <c r="D618" s="264" t="s">
        <v>577</v>
      </c>
    </row>
    <row r="619" spans="1:4" ht="12.75">
      <c r="A619" s="263" t="s">
        <v>452</v>
      </c>
      <c r="B619" s="263" t="s">
        <v>453</v>
      </c>
      <c r="C619" s="264" t="s">
        <v>626</v>
      </c>
      <c r="D619" s="264" t="s">
        <v>432</v>
      </c>
    </row>
    <row r="620" spans="1:4" ht="12.75">
      <c r="A620" s="267" t="s">
        <v>1390</v>
      </c>
      <c r="B620" s="263" t="s">
        <v>1491</v>
      </c>
      <c r="C620" s="264" t="s">
        <v>626</v>
      </c>
      <c r="D620" s="264" t="s">
        <v>432</v>
      </c>
    </row>
    <row r="621" spans="1:4" ht="12.75">
      <c r="A621" s="263" t="s">
        <v>454</v>
      </c>
      <c r="B621" s="263" t="s">
        <v>455</v>
      </c>
      <c r="C621" s="264" t="s">
        <v>626</v>
      </c>
      <c r="D621" s="264" t="s">
        <v>432</v>
      </c>
    </row>
    <row r="622" spans="1:4" ht="12.75">
      <c r="A622" s="263" t="s">
        <v>1254</v>
      </c>
      <c r="B622" s="263" t="s">
        <v>1255</v>
      </c>
      <c r="C622" s="264" t="s">
        <v>631</v>
      </c>
      <c r="D622" s="264" t="s">
        <v>573</v>
      </c>
    </row>
    <row r="623" spans="1:4" ht="12.75">
      <c r="A623" s="263" t="s">
        <v>1256</v>
      </c>
      <c r="B623" s="263" t="s">
        <v>1257</v>
      </c>
      <c r="C623" s="264" t="s">
        <v>631</v>
      </c>
      <c r="D623" s="264" t="s">
        <v>573</v>
      </c>
    </row>
    <row r="624" spans="1:4" ht="12.75">
      <c r="A624" s="263" t="s">
        <v>436</v>
      </c>
      <c r="B624" s="263" t="s">
        <v>436</v>
      </c>
      <c r="C624" s="264" t="s">
        <v>631</v>
      </c>
      <c r="D624" s="264" t="s">
        <v>573</v>
      </c>
    </row>
    <row r="625" spans="1:4" ht="12.75">
      <c r="A625" s="263" t="s">
        <v>456</v>
      </c>
      <c r="B625" s="263" t="s">
        <v>1258</v>
      </c>
      <c r="C625" s="264" t="s">
        <v>631</v>
      </c>
      <c r="D625" s="264" t="s">
        <v>573</v>
      </c>
    </row>
    <row r="626" spans="1:4" ht="12.75">
      <c r="A626" s="263" t="s">
        <v>1378</v>
      </c>
      <c r="B626" s="263" t="s">
        <v>1379</v>
      </c>
      <c r="C626" s="264" t="s">
        <v>626</v>
      </c>
      <c r="D626" s="264" t="s">
        <v>1281</v>
      </c>
    </row>
    <row r="627" spans="1:4" ht="12.75">
      <c r="A627" s="263" t="s">
        <v>457</v>
      </c>
      <c r="B627" s="263" t="s">
        <v>458</v>
      </c>
      <c r="C627" s="264" t="s">
        <v>631</v>
      </c>
      <c r="D627" s="264" t="s">
        <v>573</v>
      </c>
    </row>
    <row r="628" spans="1:4" ht="12.75">
      <c r="A628" s="263" t="s">
        <v>459</v>
      </c>
      <c r="B628" s="263" t="s">
        <v>460</v>
      </c>
      <c r="C628" s="264" t="s">
        <v>631</v>
      </c>
      <c r="D628" s="264" t="s">
        <v>573</v>
      </c>
    </row>
    <row r="629" spans="1:4" ht="12.75">
      <c r="A629" s="263" t="s">
        <v>461</v>
      </c>
      <c r="B629" s="263" t="s">
        <v>462</v>
      </c>
      <c r="C629" s="264" t="s">
        <v>631</v>
      </c>
      <c r="D629" s="264" t="s">
        <v>573</v>
      </c>
    </row>
    <row r="630" spans="1:4" ht="12.75">
      <c r="A630" s="263" t="s">
        <v>1380</v>
      </c>
      <c r="B630" s="263" t="s">
        <v>1381</v>
      </c>
      <c r="C630" s="264" t="s">
        <v>631</v>
      </c>
      <c r="D630" s="266" t="s">
        <v>608</v>
      </c>
    </row>
    <row r="631" spans="1:4" ht="12.75">
      <c r="A631" s="263" t="s">
        <v>463</v>
      </c>
      <c r="B631" s="263" t="s">
        <v>1259</v>
      </c>
      <c r="C631" s="264" t="s">
        <v>631</v>
      </c>
      <c r="D631" s="266" t="s">
        <v>608</v>
      </c>
    </row>
    <row r="632" spans="1:4" ht="12.75">
      <c r="A632" s="263" t="s">
        <v>464</v>
      </c>
      <c r="B632" s="263" t="s">
        <v>1260</v>
      </c>
      <c r="C632" s="264" t="s">
        <v>631</v>
      </c>
      <c r="D632" s="266" t="s">
        <v>608</v>
      </c>
    </row>
    <row r="633" spans="1:4" ht="12.75">
      <c r="A633" s="263" t="s">
        <v>465</v>
      </c>
      <c r="B633" s="263" t="s">
        <v>1382</v>
      </c>
      <c r="C633" s="264" t="s">
        <v>631</v>
      </c>
      <c r="D633" s="266" t="s">
        <v>608</v>
      </c>
    </row>
    <row r="634" spans="1:4" ht="12.75">
      <c r="A634" s="263" t="s">
        <v>466</v>
      </c>
      <c r="B634" s="263" t="s">
        <v>1261</v>
      </c>
      <c r="C634" s="264" t="s">
        <v>631</v>
      </c>
      <c r="D634" s="264" t="s">
        <v>432</v>
      </c>
    </row>
    <row r="635" spans="1:4" ht="12.75">
      <c r="A635" s="263" t="s">
        <v>1262</v>
      </c>
      <c r="B635" s="263" t="s">
        <v>1263</v>
      </c>
      <c r="C635" s="264" t="s">
        <v>631</v>
      </c>
      <c r="D635" s="264" t="s">
        <v>573</v>
      </c>
    </row>
    <row r="636" spans="1:4" ht="12.75">
      <c r="A636" s="265" t="s">
        <v>1309</v>
      </c>
      <c r="B636" s="265" t="s">
        <v>1310</v>
      </c>
      <c r="C636" s="266" t="s">
        <v>631</v>
      </c>
      <c r="D636" s="266" t="s">
        <v>573</v>
      </c>
    </row>
    <row r="637" spans="1:4" ht="12.75">
      <c r="A637" s="263" t="s">
        <v>467</v>
      </c>
      <c r="B637" s="263" t="s">
        <v>1264</v>
      </c>
      <c r="C637" s="264" t="s">
        <v>631</v>
      </c>
      <c r="D637" s="264" t="s">
        <v>432</v>
      </c>
    </row>
    <row r="638" spans="1:4" ht="12.75">
      <c r="A638" s="263" t="s">
        <v>468</v>
      </c>
      <c r="B638" s="263" t="s">
        <v>1265</v>
      </c>
      <c r="C638" s="264" t="s">
        <v>631</v>
      </c>
      <c r="D638" s="264" t="s">
        <v>432</v>
      </c>
    </row>
    <row r="639" spans="1:4" ht="12.75">
      <c r="A639" s="263" t="s">
        <v>469</v>
      </c>
      <c r="B639" s="263" t="s">
        <v>1266</v>
      </c>
      <c r="C639" s="264" t="s">
        <v>631</v>
      </c>
      <c r="D639" s="264" t="s">
        <v>573</v>
      </c>
    </row>
    <row r="640" spans="1:4" ht="12.75">
      <c r="A640" s="263" t="s">
        <v>470</v>
      </c>
      <c r="B640" s="263" t="s">
        <v>471</v>
      </c>
      <c r="C640" s="264" t="s">
        <v>626</v>
      </c>
      <c r="D640" s="264" t="s">
        <v>1281</v>
      </c>
    </row>
    <row r="641" spans="1:4" ht="12.75">
      <c r="A641" s="263" t="s">
        <v>472</v>
      </c>
      <c r="B641" s="263" t="s">
        <v>473</v>
      </c>
      <c r="C641" s="264" t="s">
        <v>626</v>
      </c>
      <c r="D641" s="264" t="s">
        <v>432</v>
      </c>
    </row>
    <row r="642" spans="1:4" ht="12.75">
      <c r="A642" s="263" t="s">
        <v>474</v>
      </c>
      <c r="B642" s="263" t="s">
        <v>475</v>
      </c>
      <c r="C642" s="264" t="s">
        <v>626</v>
      </c>
      <c r="D642" s="264" t="s">
        <v>432</v>
      </c>
    </row>
    <row r="643" spans="1:4" ht="12.75">
      <c r="A643" s="263" t="s">
        <v>476</v>
      </c>
      <c r="B643" s="263" t="s">
        <v>476</v>
      </c>
      <c r="C643" s="264" t="s">
        <v>626</v>
      </c>
      <c r="D643" s="264" t="s">
        <v>432</v>
      </c>
    </row>
    <row r="644" spans="1:4" ht="12.75">
      <c r="A644" s="263" t="s">
        <v>477</v>
      </c>
      <c r="B644" s="263" t="s">
        <v>478</v>
      </c>
      <c r="C644" s="264" t="s">
        <v>626</v>
      </c>
      <c r="D644" s="264" t="s">
        <v>432</v>
      </c>
    </row>
    <row r="645" spans="1:4" ht="12.75">
      <c r="A645" s="263" t="s">
        <v>479</v>
      </c>
      <c r="B645" s="263" t="s">
        <v>1267</v>
      </c>
      <c r="C645" s="264" t="s">
        <v>631</v>
      </c>
      <c r="D645" s="264" t="s">
        <v>573</v>
      </c>
    </row>
    <row r="646" spans="1:4" ht="12.75">
      <c r="A646" s="263" t="s">
        <v>480</v>
      </c>
      <c r="B646" s="263" t="s">
        <v>480</v>
      </c>
      <c r="C646" s="264" t="s">
        <v>631</v>
      </c>
      <c r="D646" s="264" t="s">
        <v>573</v>
      </c>
    </row>
    <row r="647" spans="1:4" ht="12.75">
      <c r="A647" s="263" t="s">
        <v>481</v>
      </c>
      <c r="B647" s="263" t="s">
        <v>481</v>
      </c>
      <c r="C647" s="264" t="s">
        <v>631</v>
      </c>
      <c r="D647" s="264" t="s">
        <v>573</v>
      </c>
    </row>
    <row r="648" spans="1:4" ht="12.75">
      <c r="A648" s="265" t="s">
        <v>482</v>
      </c>
      <c r="B648" s="265" t="s">
        <v>483</v>
      </c>
      <c r="C648" s="266" t="s">
        <v>631</v>
      </c>
      <c r="D648" s="266" t="s">
        <v>608</v>
      </c>
    </row>
    <row r="649" spans="1:4" ht="12.75">
      <c r="A649" s="263" t="s">
        <v>484</v>
      </c>
      <c r="B649" s="263" t="s">
        <v>1268</v>
      </c>
      <c r="C649" s="264" t="s">
        <v>626</v>
      </c>
      <c r="D649" s="264" t="s">
        <v>1281</v>
      </c>
    </row>
    <row r="650" spans="1:4" ht="12.75">
      <c r="A650" s="263" t="s">
        <v>485</v>
      </c>
      <c r="B650" s="263" t="s">
        <v>486</v>
      </c>
      <c r="C650" s="264" t="s">
        <v>626</v>
      </c>
      <c r="D650" s="264" t="s">
        <v>1281</v>
      </c>
    </row>
    <row r="651" spans="1:4" ht="12.75">
      <c r="A651" s="263" t="s">
        <v>487</v>
      </c>
      <c r="B651" s="263" t="s">
        <v>488</v>
      </c>
      <c r="C651" s="264" t="s">
        <v>626</v>
      </c>
      <c r="D651" s="264" t="s">
        <v>432</v>
      </c>
    </row>
    <row r="652" spans="1:4" ht="12.75">
      <c r="A652" s="263" t="s">
        <v>1311</v>
      </c>
      <c r="B652" s="263" t="s">
        <v>1312</v>
      </c>
      <c r="C652" s="264" t="s">
        <v>626</v>
      </c>
      <c r="D652" s="264" t="s">
        <v>1281</v>
      </c>
    </row>
    <row r="653" spans="1:4" ht="12.75">
      <c r="A653" s="263" t="s">
        <v>489</v>
      </c>
      <c r="B653" s="263" t="s">
        <v>490</v>
      </c>
      <c r="C653" s="264" t="s">
        <v>631</v>
      </c>
      <c r="D653" s="264" t="s">
        <v>573</v>
      </c>
    </row>
    <row r="654" spans="1:4" ht="12.75">
      <c r="A654" s="263" t="s">
        <v>491</v>
      </c>
      <c r="B654" s="263" t="s">
        <v>492</v>
      </c>
      <c r="C654" s="264" t="s">
        <v>626</v>
      </c>
      <c r="D654" s="264" t="s">
        <v>1281</v>
      </c>
    </row>
    <row r="655" spans="1:4" ht="12.75">
      <c r="A655" s="263" t="s">
        <v>493</v>
      </c>
      <c r="B655" s="263" t="s">
        <v>494</v>
      </c>
      <c r="C655" s="264" t="s">
        <v>626</v>
      </c>
      <c r="D655" s="264" t="s">
        <v>1281</v>
      </c>
    </row>
    <row r="656" spans="1:4" ht="12.75">
      <c r="A656" s="263" t="s">
        <v>495</v>
      </c>
      <c r="B656" s="263" t="s">
        <v>1269</v>
      </c>
      <c r="C656" s="264" t="s">
        <v>626</v>
      </c>
      <c r="D656" s="264" t="s">
        <v>1281</v>
      </c>
    </row>
    <row r="657" spans="1:4" ht="12.75">
      <c r="A657" s="263" t="s">
        <v>496</v>
      </c>
      <c r="B657" s="263" t="s">
        <v>497</v>
      </c>
      <c r="C657" s="264" t="s">
        <v>626</v>
      </c>
      <c r="D657" s="264" t="s">
        <v>1281</v>
      </c>
    </row>
    <row r="658" spans="1:4" ht="12.75">
      <c r="A658" s="263" t="s">
        <v>498</v>
      </c>
      <c r="B658" s="263" t="s">
        <v>1270</v>
      </c>
      <c r="C658" s="264" t="s">
        <v>626</v>
      </c>
      <c r="D658" s="264" t="s">
        <v>577</v>
      </c>
    </row>
    <row r="659" spans="1:4" ht="12.75">
      <c r="A659" s="263" t="s">
        <v>499</v>
      </c>
      <c r="B659" s="263" t="s">
        <v>1271</v>
      </c>
      <c r="C659" s="264" t="s">
        <v>626</v>
      </c>
      <c r="D659" s="264" t="s">
        <v>432</v>
      </c>
    </row>
    <row r="660" spans="1:4" ht="12.75">
      <c r="A660" s="263" t="s">
        <v>500</v>
      </c>
      <c r="B660" s="263" t="s">
        <v>501</v>
      </c>
      <c r="C660" s="264" t="s">
        <v>626</v>
      </c>
      <c r="D660" s="264" t="s">
        <v>1281</v>
      </c>
    </row>
    <row r="661" spans="1:4" ht="12.75">
      <c r="A661" s="263" t="s">
        <v>502</v>
      </c>
      <c r="B661" s="263" t="s">
        <v>503</v>
      </c>
      <c r="C661" s="264" t="s">
        <v>626</v>
      </c>
      <c r="D661" s="264" t="s">
        <v>432</v>
      </c>
    </row>
    <row r="662" spans="1:4" ht="12.75">
      <c r="A662" s="263" t="s">
        <v>504</v>
      </c>
      <c r="B662" s="263" t="s">
        <v>505</v>
      </c>
      <c r="C662" s="264" t="s">
        <v>626</v>
      </c>
      <c r="D662" s="264" t="s">
        <v>1281</v>
      </c>
    </row>
    <row r="663" spans="1:4" ht="12.75">
      <c r="A663" s="263" t="s">
        <v>506</v>
      </c>
      <c r="B663" s="263" t="s">
        <v>1272</v>
      </c>
      <c r="C663" s="264" t="s">
        <v>626</v>
      </c>
      <c r="D663" s="264" t="s">
        <v>1281</v>
      </c>
    </row>
    <row r="664" spans="1:4" ht="12.75">
      <c r="A664" s="263" t="s">
        <v>507</v>
      </c>
      <c r="B664" s="263" t="s">
        <v>1273</v>
      </c>
      <c r="C664" s="264" t="s">
        <v>626</v>
      </c>
      <c r="D664" s="264" t="s">
        <v>577</v>
      </c>
    </row>
    <row r="665" spans="1:4" ht="12.75">
      <c r="A665" s="220" t="s">
        <v>1391</v>
      </c>
      <c r="C665" s="221" t="s">
        <v>1391</v>
      </c>
      <c r="D665" s="221" t="s">
        <v>1391</v>
      </c>
    </row>
    <row r="666" spans="1:4" ht="12.75">
      <c r="A666" s="220" t="s">
        <v>1391</v>
      </c>
      <c r="C666" s="220" t="s">
        <v>1391</v>
      </c>
      <c r="D666" s="221" t="s">
        <v>1391</v>
      </c>
    </row>
    <row r="667" spans="1:4" ht="12.75">
      <c r="A667" s="222" t="s">
        <v>1391</v>
      </c>
      <c r="B667" s="222"/>
      <c r="C667" s="222" t="s">
        <v>1391</v>
      </c>
      <c r="D667" s="222" t="s">
        <v>1391</v>
      </c>
    </row>
    <row r="668" spans="1:4" ht="12.75">
      <c r="A668" s="220" t="s">
        <v>1391</v>
      </c>
      <c r="C668" s="220" t="s">
        <v>1391</v>
      </c>
      <c r="D668" s="221" t="s">
        <v>1391</v>
      </c>
    </row>
    <row r="669" ht="12.75">
      <c r="C669" s="220"/>
    </row>
    <row r="670" ht="12.75">
      <c r="C670" s="220"/>
    </row>
    <row r="671" ht="12.75">
      <c r="C671" s="220"/>
    </row>
    <row r="672" ht="12.75">
      <c r="C672" s="220"/>
    </row>
    <row r="673" ht="12.75">
      <c r="C673" s="220"/>
    </row>
  </sheetData>
  <sheetProtection password="CE28" sheet="1" insertRows="0" selectLockedCells="1" sort="0" autoFilter="0"/>
  <autoFilter ref="A3:D3"/>
  <mergeCells count="1">
    <mergeCell ref="F3:G3"/>
  </mergeCells>
  <conditionalFormatting sqref="A2:D2">
    <cfRule type="cellIs" priority="2" dxfId="4" operator="equal" stopIfTrue="1">
      <formula>"OK"</formula>
    </cfRule>
  </conditionalFormatting>
  <conditionalFormatting sqref="A2:D2">
    <cfRule type="cellIs" priority="1" dxfId="4" operator="equal" stopIfTrue="1">
      <formula>"OK"</formula>
    </cfRule>
  </conditionalFormatting>
  <printOptions/>
  <pageMargins left="0.75" right="0.75" top="1" bottom="1" header="0.5" footer="0.5"/>
  <pageSetup horizontalDpi="600" verticalDpi="600" orientation="portrait" paperSize="136" r:id="rId1"/>
</worksheet>
</file>

<file path=xl/worksheets/sheet5.xml><?xml version="1.0" encoding="utf-8"?>
<worksheet xmlns="http://schemas.openxmlformats.org/spreadsheetml/2006/main" xmlns:r="http://schemas.openxmlformats.org/officeDocument/2006/relationships">
  <sheetPr>
    <tabColor indexed="42"/>
  </sheetPr>
  <dimension ref="A1:L87"/>
  <sheetViews>
    <sheetView showGridLines="0" zoomScale="70" zoomScaleNormal="70" zoomScalePageLayoutView="0" workbookViewId="0" topLeftCell="A40">
      <selection activeCell="B58" sqref="B58"/>
    </sheetView>
  </sheetViews>
  <sheetFormatPr defaultColWidth="9.140625" defaultRowHeight="12.75"/>
  <cols>
    <col min="1" max="1" width="12.8515625" style="59" customWidth="1"/>
    <col min="2" max="2" width="13.140625" style="59" customWidth="1"/>
    <col min="3" max="3" width="10.57421875" style="59" customWidth="1"/>
    <col min="4" max="4" width="18.57421875" style="59" customWidth="1"/>
    <col min="5" max="5" width="3.57421875" style="59" customWidth="1"/>
    <col min="6" max="6" width="17.7109375" style="59" hidden="1" customWidth="1"/>
    <col min="7" max="7" width="17.8515625" style="59" customWidth="1"/>
    <col min="8" max="8" width="17.7109375" style="59" customWidth="1"/>
    <col min="9" max="9" width="14.28125" style="59" customWidth="1"/>
    <col min="10" max="11" width="15.7109375" style="59" customWidth="1"/>
    <col min="12" max="16384" width="9.140625" style="59" customWidth="1"/>
  </cols>
  <sheetData>
    <row r="1" ht="15.75">
      <c r="A1" s="58" t="s">
        <v>294</v>
      </c>
    </row>
    <row r="2" ht="15">
      <c r="A2" s="60" t="s">
        <v>568</v>
      </c>
    </row>
    <row r="3" spans="1:8" ht="22.5" customHeight="1">
      <c r="A3" s="243"/>
      <c r="B3" s="244"/>
      <c r="C3" s="244"/>
      <c r="D3" s="244"/>
      <c r="E3" s="244"/>
      <c r="F3" s="244"/>
      <c r="G3" s="244"/>
      <c r="H3" s="244"/>
    </row>
    <row r="4" spans="7:8" ht="15.75" customHeight="1" thickBot="1">
      <c r="G4" s="61"/>
      <c r="H4" s="61"/>
    </row>
    <row r="5" spans="1:8" ht="27" customHeight="1" thickBot="1">
      <c r="A5" s="245" t="s">
        <v>588</v>
      </c>
      <c r="B5" s="246"/>
      <c r="C5" s="246"/>
      <c r="D5" s="246"/>
      <c r="E5" s="247"/>
      <c r="F5" s="247"/>
      <c r="G5" s="248"/>
      <c r="H5" s="62" t="s">
        <v>542</v>
      </c>
    </row>
    <row r="6" spans="1:8" s="32" customFormat="1" ht="18" customHeight="1">
      <c r="A6" s="249" t="s">
        <v>586</v>
      </c>
      <c r="B6" s="250"/>
      <c r="C6" s="250"/>
      <c r="D6" s="250"/>
      <c r="E6" s="250"/>
      <c r="F6" s="250"/>
      <c r="G6" s="63">
        <v>2012</v>
      </c>
      <c r="H6" s="64" t="s">
        <v>585</v>
      </c>
    </row>
    <row r="7" spans="1:9" ht="15.75" thickBot="1">
      <c r="A7" s="66"/>
      <c r="B7" s="67"/>
      <c r="C7" s="67"/>
      <c r="D7" s="67"/>
      <c r="E7" s="68"/>
      <c r="F7" s="67"/>
      <c r="G7" s="68"/>
      <c r="H7" s="68"/>
      <c r="I7" s="68"/>
    </row>
    <row r="8" spans="1:9" ht="15.75" thickBot="1">
      <c r="A8" s="162" t="s">
        <v>573</v>
      </c>
      <c r="B8" s="151"/>
      <c r="C8" s="151"/>
      <c r="D8" s="152"/>
      <c r="E8" s="68"/>
      <c r="F8" s="67"/>
      <c r="G8" s="68"/>
      <c r="H8" s="68"/>
      <c r="I8" s="68"/>
    </row>
    <row r="9" spans="1:10" ht="40.5" customHeight="1" thickBot="1">
      <c r="A9" s="251" t="str">
        <f>"Summary Table 1
Local RAR for "&amp;$A8&amp;" Local Area (MW)"</f>
        <v>Summary Table 1
Local RAR for LA Basin Local Area (MW)</v>
      </c>
      <c r="B9" s="252"/>
      <c r="C9" s="252"/>
      <c r="D9" s="253"/>
      <c r="E9" s="69"/>
      <c r="F9" s="70"/>
      <c r="G9" s="71"/>
      <c r="H9" s="72"/>
      <c r="I9" s="73"/>
      <c r="J9" s="74"/>
    </row>
    <row r="10" spans="1:10" s="82" customFormat="1" ht="90.75" customHeight="1" thickBot="1">
      <c r="A10" s="75" t="s">
        <v>645</v>
      </c>
      <c r="B10" s="76" t="str">
        <f>"Total Procurement in "&amp;$A8&amp;" Local Area"</f>
        <v>Total Procurement in LA Basin Local Area</v>
      </c>
      <c r="C10" s="77" t="str">
        <f>$A8&amp;" Local RA - DR, RMR, and CAM"</f>
        <v>LA Basin Local RA - DR, RMR, and CAM</v>
      </c>
      <c r="D10" s="78" t="s">
        <v>540</v>
      </c>
      <c r="E10" s="79"/>
      <c r="F10" s="80"/>
      <c r="G10" s="65" t="s">
        <v>584</v>
      </c>
      <c r="H10" s="81"/>
      <c r="J10" s="83"/>
    </row>
    <row r="11" spans="1:9" ht="15">
      <c r="A11" s="47">
        <v>40909</v>
      </c>
      <c r="B11" s="84">
        <f>SUMIF(I_Phys_Res!$D:$D,$A$8,I_Phys_Res!$F:$F)</f>
        <v>0</v>
      </c>
      <c r="C11" s="100">
        <f>VLOOKUP(A8,'LSE Allocations'!$H$73:$J$77,3,FALSE)</f>
        <v>0</v>
      </c>
      <c r="D11" s="85" t="str">
        <f>IF(B11-$C$11&gt;=0,"Compliant","Non-Compliant")</f>
        <v>Compliant</v>
      </c>
      <c r="E11" s="86"/>
      <c r="F11" s="86"/>
      <c r="G11" s="65"/>
      <c r="H11" s="68"/>
      <c r="I11" s="68"/>
    </row>
    <row r="12" spans="1:9" s="74" customFormat="1" ht="15.75" thickBot="1">
      <c r="A12" s="47">
        <v>40940</v>
      </c>
      <c r="B12" s="90">
        <f>SUMIF(I_Phys_Res!$D:$D,$A$8,I_Phys_Res!$H:$H)</f>
        <v>0</v>
      </c>
      <c r="C12" s="254"/>
      <c r="D12" s="85" t="str">
        <f aca="true" t="shared" si="0" ref="D12:D22">IF(B12-$C$11&gt;=0,"Compliant","Non-Compliant")</f>
        <v>Compliant</v>
      </c>
      <c r="E12" s="86"/>
      <c r="F12" s="86"/>
      <c r="G12" s="87"/>
      <c r="H12" s="68"/>
      <c r="I12" s="68"/>
    </row>
    <row r="13" spans="1:9" s="74" customFormat="1" ht="15.75" thickBot="1">
      <c r="A13" s="47">
        <v>40969</v>
      </c>
      <c r="B13" s="90">
        <f>SUMIF(I_Phys_Res!$D:$D,$A$8,I_Phys_Res!$J:$J)</f>
        <v>0</v>
      </c>
      <c r="C13" s="254"/>
      <c r="D13" s="85" t="str">
        <f t="shared" si="0"/>
        <v>Compliant</v>
      </c>
      <c r="E13" s="86"/>
      <c r="F13" s="86"/>
      <c r="G13" s="65"/>
      <c r="H13" s="68"/>
      <c r="I13" s="68"/>
    </row>
    <row r="14" spans="1:9" s="74" customFormat="1" ht="15.75" thickBot="1">
      <c r="A14" s="47">
        <v>41000</v>
      </c>
      <c r="B14" s="90">
        <f>SUMIF(I_Phys_Res!$D:$D,$A$8,I_Phys_Res!$L:$L)</f>
        <v>0</v>
      </c>
      <c r="C14" s="254"/>
      <c r="D14" s="85" t="str">
        <f t="shared" si="0"/>
        <v>Compliant</v>
      </c>
      <c r="E14" s="68"/>
      <c r="F14" s="68"/>
      <c r="G14" s="65"/>
      <c r="H14" s="68"/>
      <c r="I14" s="68"/>
    </row>
    <row r="15" spans="1:9" s="74" customFormat="1" ht="15.75" thickBot="1">
      <c r="A15" s="47">
        <v>41030</v>
      </c>
      <c r="B15" s="90">
        <f>SUMIF(I_Phys_Res!$D:$D,$A$8,I_Phys_Res!$N:$N)</f>
        <v>0</v>
      </c>
      <c r="C15" s="254"/>
      <c r="D15" s="85" t="str">
        <f t="shared" si="0"/>
        <v>Compliant</v>
      </c>
      <c r="E15" s="68"/>
      <c r="F15" s="68"/>
      <c r="G15" s="88"/>
      <c r="H15" s="68"/>
      <c r="I15" s="68"/>
    </row>
    <row r="16" spans="1:9" s="74" customFormat="1" ht="15.75" thickBot="1">
      <c r="A16" s="47">
        <v>41061</v>
      </c>
      <c r="B16" s="90">
        <f>SUMIF(I_Phys_Res!$D:$D,$A$8,I_Phys_Res!$P:$P)</f>
        <v>0</v>
      </c>
      <c r="C16" s="254"/>
      <c r="D16" s="85" t="str">
        <f t="shared" si="0"/>
        <v>Compliant</v>
      </c>
      <c r="E16" s="68"/>
      <c r="F16" s="68"/>
      <c r="G16" s="89" t="s">
        <v>611</v>
      </c>
      <c r="H16" s="68"/>
      <c r="I16" s="68"/>
    </row>
    <row r="17" spans="1:9" s="74" customFormat="1" ht="15.75" thickBot="1">
      <c r="A17" s="47">
        <v>41091</v>
      </c>
      <c r="B17" s="90">
        <f>SUMIF(I_Phys_Res!$D:$D,$A$8,I_Phys_Res!$R:$R)</f>
        <v>0</v>
      </c>
      <c r="C17" s="254"/>
      <c r="D17" s="85" t="str">
        <f t="shared" si="0"/>
        <v>Compliant</v>
      </c>
      <c r="E17" s="68"/>
      <c r="F17" s="68"/>
      <c r="G17" s="89" t="s">
        <v>578</v>
      </c>
      <c r="H17" s="68"/>
      <c r="I17" s="68"/>
    </row>
    <row r="18" spans="1:9" s="74" customFormat="1" ht="15.75" thickBot="1">
      <c r="A18" s="47">
        <v>41122</v>
      </c>
      <c r="B18" s="90">
        <f>SUMIF(I_Phys_Res!$D:$D,$A$8,I_Phys_Res!$T:$T)</f>
        <v>0</v>
      </c>
      <c r="C18" s="254"/>
      <c r="D18" s="85" t="str">
        <f t="shared" si="0"/>
        <v>Compliant</v>
      </c>
      <c r="E18" s="68"/>
      <c r="F18" s="68"/>
      <c r="G18" s="68"/>
      <c r="H18" s="68"/>
      <c r="I18" s="68"/>
    </row>
    <row r="19" spans="1:9" s="74" customFormat="1" ht="15.75" thickBot="1">
      <c r="A19" s="47">
        <v>41153</v>
      </c>
      <c r="B19" s="90">
        <f>SUMIF(I_Phys_Res!$D:$D,$A$8,I_Phys_Res!$V:$V)</f>
        <v>0</v>
      </c>
      <c r="C19" s="254"/>
      <c r="D19" s="85" t="str">
        <f t="shared" si="0"/>
        <v>Compliant</v>
      </c>
      <c r="E19" s="68"/>
      <c r="F19" s="68"/>
      <c r="G19" s="68"/>
      <c r="H19" s="68"/>
      <c r="I19" s="68"/>
    </row>
    <row r="20" spans="1:9" s="74" customFormat="1" ht="15.75" thickBot="1">
      <c r="A20" s="47">
        <v>41183</v>
      </c>
      <c r="B20" s="90">
        <f>SUMIF(I_Phys_Res!$D:$D,$A$8,I_Phys_Res!$X:$X)</f>
        <v>0</v>
      </c>
      <c r="C20" s="254"/>
      <c r="D20" s="85" t="str">
        <f t="shared" si="0"/>
        <v>Compliant</v>
      </c>
      <c r="E20" s="68"/>
      <c r="F20" s="68"/>
      <c r="G20" s="68"/>
      <c r="H20" s="68"/>
      <c r="I20" s="68"/>
    </row>
    <row r="21" spans="1:9" s="74" customFormat="1" ht="15.75" thickBot="1">
      <c r="A21" s="47">
        <v>41214</v>
      </c>
      <c r="B21" s="90">
        <f>SUMIF(I_Phys_Res!$D:$D,$A$8,I_Phys_Res!$Z:$Z)</f>
        <v>0</v>
      </c>
      <c r="C21" s="254"/>
      <c r="D21" s="85" t="str">
        <f t="shared" si="0"/>
        <v>Compliant</v>
      </c>
      <c r="E21" s="68"/>
      <c r="F21" s="68"/>
      <c r="G21" s="68"/>
      <c r="H21" s="68"/>
      <c r="I21" s="68"/>
    </row>
    <row r="22" spans="1:9" s="74" customFormat="1" ht="15.75" thickBot="1">
      <c r="A22" s="47">
        <v>41244</v>
      </c>
      <c r="B22" s="90">
        <f>SUMIF(I_Phys_Res!$D:$D,$A$8,I_Phys_Res!$AB:$AB)</f>
        <v>0</v>
      </c>
      <c r="C22" s="254"/>
      <c r="D22" s="85" t="str">
        <f t="shared" si="0"/>
        <v>Compliant</v>
      </c>
      <c r="E22" s="68"/>
      <c r="F22" s="68"/>
      <c r="G22" s="68"/>
      <c r="H22" s="68"/>
      <c r="I22" s="68"/>
    </row>
    <row r="23" ht="15.75" thickBot="1"/>
    <row r="24" spans="1:4" ht="15.75" thickBot="1">
      <c r="A24" s="159" t="s">
        <v>608</v>
      </c>
      <c r="B24" s="153"/>
      <c r="C24" s="153"/>
      <c r="D24" s="154"/>
    </row>
    <row r="25" spans="1:10" ht="54" customHeight="1" thickBot="1">
      <c r="A25" s="251" t="str">
        <f>"Summary Table 2
Local RAR for "&amp;$A24&amp;" Local Area (MW)"</f>
        <v>Summary Table 2
Local RAR for Big Creek/Ventura Local Area (MW)</v>
      </c>
      <c r="B25" s="252"/>
      <c r="C25" s="252"/>
      <c r="D25" s="253"/>
      <c r="E25" s="69"/>
      <c r="F25" s="70"/>
      <c r="G25" s="69"/>
      <c r="H25" s="72"/>
      <c r="I25" s="73"/>
      <c r="J25" s="74"/>
    </row>
    <row r="26" spans="1:10" s="82" customFormat="1" ht="90.75" customHeight="1" thickBot="1">
      <c r="A26" s="75" t="s">
        <v>645</v>
      </c>
      <c r="B26" s="76" t="str">
        <f>"Total Procurement in "&amp;$A24&amp;" Local Area"</f>
        <v>Total Procurement in Big Creek/Ventura Local Area</v>
      </c>
      <c r="C26" s="77" t="str">
        <f>$A24&amp;" Local RA - DR, RMR, and CAM"</f>
        <v>Big Creek/Ventura Local RA - DR, RMR, and CAM</v>
      </c>
      <c r="D26" s="78" t="s">
        <v>540</v>
      </c>
      <c r="E26" s="79"/>
      <c r="F26" s="80"/>
      <c r="G26" s="79"/>
      <c r="H26" s="81"/>
      <c r="J26" s="83"/>
    </row>
    <row r="27" spans="1:9" ht="15">
      <c r="A27" s="47">
        <f>A11</f>
        <v>40909</v>
      </c>
      <c r="B27" s="84">
        <f>SUMIF(I_Phys_Res!$D:$D,$A$24,I_Phys_Res!$F:$F)</f>
        <v>0</v>
      </c>
      <c r="C27" s="101">
        <f>VLOOKUP(A24,'LSE Allocations'!$H$73:$J$77,3,FALSE)</f>
        <v>0</v>
      </c>
      <c r="D27" s="85" t="str">
        <f>IF(B27-$C$27&gt;=0,"Compliant","Non-Compliant")</f>
        <v>Compliant</v>
      </c>
      <c r="E27" s="86"/>
      <c r="F27" s="86"/>
      <c r="G27" s="86"/>
      <c r="H27" s="68"/>
      <c r="I27" s="68"/>
    </row>
    <row r="28" spans="1:9" s="74" customFormat="1" ht="15.75" thickBot="1">
      <c r="A28" s="47">
        <f aca="true" t="shared" si="1" ref="A28:A38">A12</f>
        <v>40940</v>
      </c>
      <c r="B28" s="90">
        <f>SUMIF(I_Phys_Res!$D:$D,$A$24,I_Phys_Res!$H:$H)</f>
        <v>0</v>
      </c>
      <c r="C28" s="255"/>
      <c r="D28" s="85" t="str">
        <f aca="true" t="shared" si="2" ref="D28:D38">IF(B28-$C$27&gt;=0,"Compliant","Non-Compliant")</f>
        <v>Compliant</v>
      </c>
      <c r="E28" s="86"/>
      <c r="F28" s="86"/>
      <c r="G28" s="86"/>
      <c r="H28" s="68"/>
      <c r="I28" s="68"/>
    </row>
    <row r="29" spans="1:9" s="74" customFormat="1" ht="15.75" thickBot="1">
      <c r="A29" s="47">
        <f t="shared" si="1"/>
        <v>40969</v>
      </c>
      <c r="B29" s="90">
        <f>SUMIF(I_Phys_Res!$D:$D,$A$24,I_Phys_Res!$J:$J)</f>
        <v>0</v>
      </c>
      <c r="C29" s="256"/>
      <c r="D29" s="85" t="str">
        <f t="shared" si="2"/>
        <v>Compliant</v>
      </c>
      <c r="E29" s="86"/>
      <c r="F29" s="86"/>
      <c r="G29" s="86"/>
      <c r="H29" s="68"/>
      <c r="I29" s="68"/>
    </row>
    <row r="30" spans="1:9" s="74" customFormat="1" ht="15.75" thickBot="1">
      <c r="A30" s="47">
        <f t="shared" si="1"/>
        <v>41000</v>
      </c>
      <c r="B30" s="90">
        <f>SUMIF(I_Phys_Res!$D:$D,$A$24,I_Phys_Res!$L:$L)</f>
        <v>0</v>
      </c>
      <c r="C30" s="256"/>
      <c r="D30" s="85" t="str">
        <f t="shared" si="2"/>
        <v>Compliant</v>
      </c>
      <c r="E30" s="68"/>
      <c r="F30" s="68"/>
      <c r="G30" s="68"/>
      <c r="H30" s="68"/>
      <c r="I30" s="68"/>
    </row>
    <row r="31" spans="1:9" s="74" customFormat="1" ht="15.75" thickBot="1">
      <c r="A31" s="47">
        <f t="shared" si="1"/>
        <v>41030</v>
      </c>
      <c r="B31" s="90">
        <f>SUMIF(I_Phys_Res!$D:$D,$A$24,I_Phys_Res!$N:$N)</f>
        <v>0</v>
      </c>
      <c r="C31" s="256"/>
      <c r="D31" s="85" t="str">
        <f t="shared" si="2"/>
        <v>Compliant</v>
      </c>
      <c r="E31" s="68"/>
      <c r="F31" s="68"/>
      <c r="G31" s="68"/>
      <c r="H31" s="68"/>
      <c r="I31" s="68"/>
    </row>
    <row r="32" spans="1:9" s="74" customFormat="1" ht="15.75" thickBot="1">
      <c r="A32" s="47">
        <f t="shared" si="1"/>
        <v>41061</v>
      </c>
      <c r="B32" s="90">
        <f>SUMIF(I_Phys_Res!$D:$D,$A$24,I_Phys_Res!$P:$P)</f>
        <v>0</v>
      </c>
      <c r="C32" s="256"/>
      <c r="D32" s="85" t="str">
        <f t="shared" si="2"/>
        <v>Compliant</v>
      </c>
      <c r="E32" s="68"/>
      <c r="F32" s="68"/>
      <c r="G32" s="68"/>
      <c r="H32" s="68"/>
      <c r="I32" s="68"/>
    </row>
    <row r="33" spans="1:9" s="74" customFormat="1" ht="15.75" thickBot="1">
      <c r="A33" s="47">
        <f t="shared" si="1"/>
        <v>41091</v>
      </c>
      <c r="B33" s="90">
        <f>SUMIF(I_Phys_Res!$D:$D,$A$24,I_Phys_Res!$R:$R)</f>
        <v>0</v>
      </c>
      <c r="C33" s="256"/>
      <c r="D33" s="85" t="str">
        <f t="shared" si="2"/>
        <v>Compliant</v>
      </c>
      <c r="E33" s="68"/>
      <c r="F33" s="68"/>
      <c r="G33" s="68"/>
      <c r="H33" s="68"/>
      <c r="I33" s="68"/>
    </row>
    <row r="34" spans="1:9" s="74" customFormat="1" ht="15.75" thickBot="1">
      <c r="A34" s="47">
        <f t="shared" si="1"/>
        <v>41122</v>
      </c>
      <c r="B34" s="90">
        <f>SUMIF(I_Phys_Res!$D:$D,$A$24,I_Phys_Res!$T:$T)</f>
        <v>0</v>
      </c>
      <c r="C34" s="256"/>
      <c r="D34" s="85" t="str">
        <f t="shared" si="2"/>
        <v>Compliant</v>
      </c>
      <c r="E34" s="68"/>
      <c r="F34" s="68"/>
      <c r="G34" s="68"/>
      <c r="H34" s="68"/>
      <c r="I34" s="68"/>
    </row>
    <row r="35" spans="1:9" s="74" customFormat="1" ht="15.75" thickBot="1">
      <c r="A35" s="47">
        <f t="shared" si="1"/>
        <v>41153</v>
      </c>
      <c r="B35" s="90">
        <f>SUMIF(I_Phys_Res!$D:$D,$A$24,I_Phys_Res!$V:$V)</f>
        <v>0</v>
      </c>
      <c r="C35" s="256"/>
      <c r="D35" s="85" t="str">
        <f t="shared" si="2"/>
        <v>Compliant</v>
      </c>
      <c r="E35" s="68"/>
      <c r="F35" s="68"/>
      <c r="G35" s="68"/>
      <c r="H35" s="68"/>
      <c r="I35" s="68"/>
    </row>
    <row r="36" spans="1:9" s="74" customFormat="1" ht="15.75" thickBot="1">
      <c r="A36" s="47">
        <f t="shared" si="1"/>
        <v>41183</v>
      </c>
      <c r="B36" s="90">
        <f>SUMIF(I_Phys_Res!$D:$D,$A$24,I_Phys_Res!$X:$X)</f>
        <v>0</v>
      </c>
      <c r="C36" s="256"/>
      <c r="D36" s="85" t="str">
        <f t="shared" si="2"/>
        <v>Compliant</v>
      </c>
      <c r="E36" s="68"/>
      <c r="F36" s="68"/>
      <c r="G36" s="68"/>
      <c r="H36" s="68"/>
      <c r="I36" s="68"/>
    </row>
    <row r="37" spans="1:9" s="74" customFormat="1" ht="15.75" thickBot="1">
      <c r="A37" s="47">
        <f t="shared" si="1"/>
        <v>41214</v>
      </c>
      <c r="B37" s="90">
        <f>SUMIF(I_Phys_Res!$D:$D,$A$24,I_Phys_Res!$Z:$Z)</f>
        <v>0</v>
      </c>
      <c r="C37" s="256"/>
      <c r="D37" s="85" t="str">
        <f t="shared" si="2"/>
        <v>Compliant</v>
      </c>
      <c r="E37" s="68"/>
      <c r="F37" s="68"/>
      <c r="G37" s="68"/>
      <c r="H37" s="68"/>
      <c r="I37" s="68"/>
    </row>
    <row r="38" spans="1:9" s="74" customFormat="1" ht="15.75" thickBot="1">
      <c r="A38" s="47">
        <f t="shared" si="1"/>
        <v>41244</v>
      </c>
      <c r="B38" s="90">
        <f>SUMIF(I_Phys_Res!$D:$D,$A$24,I_Phys_Res!$AB:$AB)</f>
        <v>0</v>
      </c>
      <c r="C38" s="257"/>
      <c r="D38" s="85" t="str">
        <f t="shared" si="2"/>
        <v>Compliant</v>
      </c>
      <c r="E38" s="68"/>
      <c r="F38" s="68"/>
      <c r="G38" s="68"/>
      <c r="H38" s="68"/>
      <c r="I38" s="68"/>
    </row>
    <row r="39" spans="1:12" s="74" customFormat="1" ht="15.75" thickBot="1">
      <c r="A39" s="91"/>
      <c r="B39" s="92"/>
      <c r="C39" s="93"/>
      <c r="D39" s="94"/>
      <c r="E39" s="93"/>
      <c r="F39" s="93"/>
      <c r="G39" s="93"/>
      <c r="H39" s="93"/>
      <c r="I39" s="93"/>
      <c r="J39" s="95"/>
      <c r="K39" s="95"/>
      <c r="L39" s="95"/>
    </row>
    <row r="40" spans="1:12" s="74" customFormat="1" ht="15.75" thickBot="1">
      <c r="A40" s="160" t="s">
        <v>579</v>
      </c>
      <c r="B40" s="155"/>
      <c r="C40" s="161"/>
      <c r="D40" s="156"/>
      <c r="E40" s="93"/>
      <c r="F40" s="93"/>
      <c r="G40" s="93"/>
      <c r="H40" s="93"/>
      <c r="I40" s="93"/>
      <c r="J40" s="95"/>
      <c r="K40" s="95"/>
      <c r="L40" s="95"/>
    </row>
    <row r="41" spans="1:10" ht="40.5" customHeight="1" thickBot="1">
      <c r="A41" s="251" t="str">
        <f>"Summary Table 3
Local RAR for "&amp;$A40&amp;" Local Area (MW)"</f>
        <v>Summary Table 3
Local RAR for San Diego Local Area (MW)</v>
      </c>
      <c r="B41" s="252"/>
      <c r="C41" s="252"/>
      <c r="D41" s="253"/>
      <c r="E41" s="69"/>
      <c r="F41" s="96"/>
      <c r="G41" s="69"/>
      <c r="H41" s="72"/>
      <c r="I41" s="73"/>
      <c r="J41" s="74"/>
    </row>
    <row r="42" spans="1:10" s="82" customFormat="1" ht="90.75" customHeight="1" thickBot="1">
      <c r="A42" s="75" t="s">
        <v>645</v>
      </c>
      <c r="B42" s="76" t="str">
        <f>"Total Procurement in "&amp;$A40&amp;" Local Area"</f>
        <v>Total Procurement in San Diego Local Area</v>
      </c>
      <c r="C42" s="77" t="str">
        <f>$A40&amp;" Local RA - DR, RMR, and CAM"</f>
        <v>San Diego Local RA - DR, RMR, and CAM</v>
      </c>
      <c r="D42" s="78" t="s">
        <v>540</v>
      </c>
      <c r="E42" s="79"/>
      <c r="F42" s="80"/>
      <c r="G42" s="79"/>
      <c r="H42" s="81"/>
      <c r="J42" s="83"/>
    </row>
    <row r="43" spans="1:9" ht="15">
      <c r="A43" s="47">
        <f>A11</f>
        <v>40909</v>
      </c>
      <c r="B43" s="84">
        <f>SUMIF(I_Phys_Res!$D:$D,$A$40,I_Phys_Res!$F:$F)</f>
        <v>0</v>
      </c>
      <c r="C43" s="101">
        <f>VLOOKUP(A40,'LSE Allocations'!$H$73:$J$77,3,FALSE)</f>
        <v>0</v>
      </c>
      <c r="D43" s="85" t="str">
        <f>IF(B43-$C$43&gt;=0,"Compliant","Non-Compliant")</f>
        <v>Compliant</v>
      </c>
      <c r="E43" s="86"/>
      <c r="F43" s="86"/>
      <c r="G43" s="86"/>
      <c r="H43" s="68"/>
      <c r="I43" s="68"/>
    </row>
    <row r="44" spans="1:9" s="74" customFormat="1" ht="15.75" thickBot="1">
      <c r="A44" s="47">
        <f aca="true" t="shared" si="3" ref="A44:A54">A12</f>
        <v>40940</v>
      </c>
      <c r="B44" s="90">
        <f>SUMIF(I_Phys_Res!$D:$D,$A$40,I_Phys_Res!$H:$H)</f>
        <v>0</v>
      </c>
      <c r="C44" s="255"/>
      <c r="D44" s="85" t="str">
        <f aca="true" t="shared" si="4" ref="D44:D54">IF(B44-$C$43&gt;=0,"Compliant","Non-Compliant")</f>
        <v>Compliant</v>
      </c>
      <c r="E44" s="86"/>
      <c r="F44" s="86"/>
      <c r="G44" s="86"/>
      <c r="H44" s="68"/>
      <c r="I44" s="68"/>
    </row>
    <row r="45" spans="1:9" s="74" customFormat="1" ht="15.75" thickBot="1">
      <c r="A45" s="47">
        <f t="shared" si="3"/>
        <v>40969</v>
      </c>
      <c r="B45" s="90">
        <f>SUMIF(I_Phys_Res!$D:$D,$A$40,I_Phys_Res!$J:$J)</f>
        <v>0</v>
      </c>
      <c r="C45" s="258"/>
      <c r="D45" s="85" t="str">
        <f t="shared" si="4"/>
        <v>Compliant</v>
      </c>
      <c r="E45" s="86"/>
      <c r="F45" s="86"/>
      <c r="G45" s="86"/>
      <c r="H45" s="68"/>
      <c r="I45" s="68"/>
    </row>
    <row r="46" spans="1:9" s="74" customFormat="1" ht="15.75" thickBot="1">
      <c r="A46" s="47">
        <f t="shared" si="3"/>
        <v>41000</v>
      </c>
      <c r="B46" s="90">
        <f>SUMIF(I_Phys_Res!$D:$D,$A$40,I_Phys_Res!$L:$L)</f>
        <v>0</v>
      </c>
      <c r="C46" s="258"/>
      <c r="D46" s="85" t="str">
        <f t="shared" si="4"/>
        <v>Compliant</v>
      </c>
      <c r="E46" s="68"/>
      <c r="F46" s="68"/>
      <c r="G46" s="68"/>
      <c r="H46" s="68"/>
      <c r="I46" s="68"/>
    </row>
    <row r="47" spans="1:9" s="74" customFormat="1" ht="15.75" thickBot="1">
      <c r="A47" s="47">
        <f t="shared" si="3"/>
        <v>41030</v>
      </c>
      <c r="B47" s="90">
        <f>SUMIF(I_Phys_Res!$D:$D,$A$40,I_Phys_Res!$N:$N)</f>
        <v>0</v>
      </c>
      <c r="C47" s="258"/>
      <c r="D47" s="85" t="str">
        <f t="shared" si="4"/>
        <v>Compliant</v>
      </c>
      <c r="E47" s="68"/>
      <c r="F47" s="68"/>
      <c r="G47" s="68"/>
      <c r="H47" s="68"/>
      <c r="I47" s="68"/>
    </row>
    <row r="48" spans="1:9" s="74" customFormat="1" ht="15.75" thickBot="1">
      <c r="A48" s="47">
        <f t="shared" si="3"/>
        <v>41061</v>
      </c>
      <c r="B48" s="90">
        <f>SUMIF(I_Phys_Res!$D:$D,$A$40,I_Phys_Res!$P:$P)</f>
        <v>0</v>
      </c>
      <c r="C48" s="258"/>
      <c r="D48" s="85" t="str">
        <f t="shared" si="4"/>
        <v>Compliant</v>
      </c>
      <c r="E48" s="68"/>
      <c r="F48" s="68"/>
      <c r="G48" s="68"/>
      <c r="H48" s="68"/>
      <c r="I48" s="68"/>
    </row>
    <row r="49" spans="1:9" s="74" customFormat="1" ht="15.75" thickBot="1">
      <c r="A49" s="47">
        <f t="shared" si="3"/>
        <v>41091</v>
      </c>
      <c r="B49" s="90">
        <f>SUMIF(I_Phys_Res!$D:$D,$A$40,I_Phys_Res!$R:$R)</f>
        <v>0</v>
      </c>
      <c r="C49" s="258"/>
      <c r="D49" s="85" t="str">
        <f t="shared" si="4"/>
        <v>Compliant</v>
      </c>
      <c r="E49" s="68"/>
      <c r="F49" s="68"/>
      <c r="G49" s="68"/>
      <c r="H49" s="68"/>
      <c r="I49" s="68"/>
    </row>
    <row r="50" spans="1:9" s="74" customFormat="1" ht="15.75" thickBot="1">
      <c r="A50" s="47">
        <f t="shared" si="3"/>
        <v>41122</v>
      </c>
      <c r="B50" s="90">
        <f>SUMIF(I_Phys_Res!$D:$D,$A$40,I_Phys_Res!$T:$T)</f>
        <v>0</v>
      </c>
      <c r="C50" s="258"/>
      <c r="D50" s="85" t="str">
        <f t="shared" si="4"/>
        <v>Compliant</v>
      </c>
      <c r="E50" s="68"/>
      <c r="F50" s="68"/>
      <c r="G50" s="68"/>
      <c r="H50" s="68"/>
      <c r="I50" s="68"/>
    </row>
    <row r="51" spans="1:9" s="74" customFormat="1" ht="15.75" thickBot="1">
      <c r="A51" s="47">
        <f t="shared" si="3"/>
        <v>41153</v>
      </c>
      <c r="B51" s="90">
        <f>SUMIF(I_Phys_Res!$D:$D,$A$40,I_Phys_Res!$V:$V)</f>
        <v>0</v>
      </c>
      <c r="C51" s="258"/>
      <c r="D51" s="85" t="str">
        <f t="shared" si="4"/>
        <v>Compliant</v>
      </c>
      <c r="E51" s="68"/>
      <c r="F51" s="68"/>
      <c r="G51" s="68"/>
      <c r="H51" s="68"/>
      <c r="I51" s="68"/>
    </row>
    <row r="52" spans="1:9" s="74" customFormat="1" ht="15.75" thickBot="1">
      <c r="A52" s="47">
        <f t="shared" si="3"/>
        <v>41183</v>
      </c>
      <c r="B52" s="90">
        <f>SUMIF(I_Phys_Res!$D:$D,$A$40,I_Phys_Res!$X:$X)</f>
        <v>0</v>
      </c>
      <c r="C52" s="258"/>
      <c r="D52" s="85" t="str">
        <f t="shared" si="4"/>
        <v>Compliant</v>
      </c>
      <c r="E52" s="68"/>
      <c r="F52" s="68"/>
      <c r="G52" s="68"/>
      <c r="H52" s="68"/>
      <c r="I52" s="68"/>
    </row>
    <row r="53" spans="1:9" s="74" customFormat="1" ht="15.75" thickBot="1">
      <c r="A53" s="47">
        <f t="shared" si="3"/>
        <v>41214</v>
      </c>
      <c r="B53" s="90">
        <f>SUMIF(I_Phys_Res!$D:$D,$A$40,I_Phys_Res!$Z:$Z)</f>
        <v>0</v>
      </c>
      <c r="C53" s="258"/>
      <c r="D53" s="85" t="str">
        <f t="shared" si="4"/>
        <v>Compliant</v>
      </c>
      <c r="E53" s="68"/>
      <c r="F53" s="68"/>
      <c r="G53" s="68"/>
      <c r="H53" s="68"/>
      <c r="I53" s="68"/>
    </row>
    <row r="54" spans="1:9" s="74" customFormat="1" ht="15.75" thickBot="1">
      <c r="A54" s="47">
        <f t="shared" si="3"/>
        <v>41244</v>
      </c>
      <c r="B54" s="90">
        <f>SUMIF(I_Phys_Res!$D:$D,$A$40,I_Phys_Res!$AB:$AB)</f>
        <v>0</v>
      </c>
      <c r="C54" s="259"/>
      <c r="D54" s="85" t="str">
        <f t="shared" si="4"/>
        <v>Compliant</v>
      </c>
      <c r="E54" s="68"/>
      <c r="F54" s="68"/>
      <c r="G54" s="68"/>
      <c r="H54" s="68"/>
      <c r="I54" s="68"/>
    </row>
    <row r="55" ht="15.75" thickBot="1"/>
    <row r="56" spans="1:8" s="74" customFormat="1" ht="15.75" thickBot="1">
      <c r="A56" s="157" t="s">
        <v>577</v>
      </c>
      <c r="B56" s="158"/>
      <c r="C56" s="158"/>
      <c r="D56" s="156"/>
      <c r="E56" s="68"/>
      <c r="F56" s="68"/>
      <c r="G56" s="68"/>
      <c r="H56" s="68"/>
    </row>
    <row r="57" spans="1:10" ht="43.5" customHeight="1" thickBot="1">
      <c r="A57" s="251" t="str">
        <f>"Summary Table 4
Local RAR for "&amp;$A56&amp;" Local Area (MW)"</f>
        <v>Summary Table 4
Local RAR for Greater Bay Area Local Area (MW)</v>
      </c>
      <c r="B57" s="252"/>
      <c r="C57" s="252"/>
      <c r="D57" s="253"/>
      <c r="E57" s="69"/>
      <c r="F57" s="70"/>
      <c r="G57" s="69"/>
      <c r="H57" s="72"/>
      <c r="I57" s="73"/>
      <c r="J57" s="74"/>
    </row>
    <row r="58" spans="1:10" s="82" customFormat="1" ht="90.75" customHeight="1" thickBot="1">
      <c r="A58" s="75" t="s">
        <v>645</v>
      </c>
      <c r="B58" s="76" t="str">
        <f>"Total Procurement in "&amp;$A56&amp;" Local Area"</f>
        <v>Total Procurement in Greater Bay Area Local Area</v>
      </c>
      <c r="C58" s="77" t="str">
        <f>$A56&amp;" Local RA - DR, RMR, and CAM"</f>
        <v>Greater Bay Area Local RA - DR, RMR, and CAM</v>
      </c>
      <c r="D58" s="78" t="s">
        <v>607</v>
      </c>
      <c r="E58" s="79"/>
      <c r="F58" s="80"/>
      <c r="G58" s="79"/>
      <c r="H58" s="81"/>
      <c r="J58" s="83"/>
    </row>
    <row r="59" spans="1:9" ht="15">
      <c r="A59" s="47">
        <f>A11</f>
        <v>40909</v>
      </c>
      <c r="B59" s="84">
        <f>SUMIF(I_Phys_Res!$D:$D,$A$56,I_Phys_Res!$F:$F)</f>
        <v>0</v>
      </c>
      <c r="C59" s="101">
        <f>VLOOKUP(A56,'LSE Allocations'!$H$73:$J$77,3,FALSE)</f>
        <v>0</v>
      </c>
      <c r="D59" s="85" t="str">
        <f>IF(B59-$C$59&gt;=0,"Compliant","Non-Compliant")</f>
        <v>Compliant</v>
      </c>
      <c r="E59" s="86"/>
      <c r="F59" s="86"/>
      <c r="G59" s="86"/>
      <c r="H59" s="68"/>
      <c r="I59" s="68"/>
    </row>
    <row r="60" spans="1:9" s="74" customFormat="1" ht="15.75" thickBot="1">
      <c r="A60" s="47">
        <f aca="true" t="shared" si="5" ref="A60:A70">A12</f>
        <v>40940</v>
      </c>
      <c r="B60" s="90">
        <f>SUMIF(I_Phys_Res!$D:$D,$A$56,I_Phys_Res!$H:$H)</f>
        <v>0</v>
      </c>
      <c r="C60" s="255"/>
      <c r="D60" s="85" t="str">
        <f aca="true" t="shared" si="6" ref="D60:D70">IF(B60-$C$59&gt;=0,"Compliant","Non-Compliant")</f>
        <v>Compliant</v>
      </c>
      <c r="E60" s="86"/>
      <c r="F60" s="86"/>
      <c r="G60" s="86"/>
      <c r="H60" s="68"/>
      <c r="I60" s="68"/>
    </row>
    <row r="61" spans="1:9" s="74" customFormat="1" ht="15.75" thickBot="1">
      <c r="A61" s="47">
        <f t="shared" si="5"/>
        <v>40969</v>
      </c>
      <c r="B61" s="90">
        <f>SUMIF(I_Phys_Res!$D:$D,$A$56,I_Phys_Res!$J:$J)</f>
        <v>0</v>
      </c>
      <c r="C61" s="258"/>
      <c r="D61" s="85" t="str">
        <f t="shared" si="6"/>
        <v>Compliant</v>
      </c>
      <c r="E61" s="86"/>
      <c r="F61" s="86"/>
      <c r="G61" s="86"/>
      <c r="H61" s="68"/>
      <c r="I61" s="68"/>
    </row>
    <row r="62" spans="1:9" s="74" customFormat="1" ht="15.75" thickBot="1">
      <c r="A62" s="47">
        <f t="shared" si="5"/>
        <v>41000</v>
      </c>
      <c r="B62" s="90">
        <f>SUMIF(I_Phys_Res!$D:$D,$A$56,I_Phys_Res!$L:$L)</f>
        <v>0</v>
      </c>
      <c r="C62" s="258"/>
      <c r="D62" s="85" t="str">
        <f t="shared" si="6"/>
        <v>Compliant</v>
      </c>
      <c r="E62" s="68"/>
      <c r="F62" s="68"/>
      <c r="G62" s="68"/>
      <c r="H62" s="68"/>
      <c r="I62" s="68"/>
    </row>
    <row r="63" spans="1:9" s="74" customFormat="1" ht="15.75" thickBot="1">
      <c r="A63" s="47">
        <f t="shared" si="5"/>
        <v>41030</v>
      </c>
      <c r="B63" s="90">
        <f>SUMIF(I_Phys_Res!$D:$D,$A$56,I_Phys_Res!$N:$N)</f>
        <v>0</v>
      </c>
      <c r="C63" s="258"/>
      <c r="D63" s="85" t="str">
        <f t="shared" si="6"/>
        <v>Compliant</v>
      </c>
      <c r="E63" s="68"/>
      <c r="F63" s="68"/>
      <c r="G63" s="68"/>
      <c r="H63" s="68"/>
      <c r="I63" s="68"/>
    </row>
    <row r="64" spans="1:9" s="74" customFormat="1" ht="15.75" thickBot="1">
      <c r="A64" s="47">
        <f t="shared" si="5"/>
        <v>41061</v>
      </c>
      <c r="B64" s="90">
        <f>SUMIF(I_Phys_Res!$D:$D,$A$56,I_Phys_Res!$P:$P)</f>
        <v>0</v>
      </c>
      <c r="C64" s="258"/>
      <c r="D64" s="85" t="str">
        <f t="shared" si="6"/>
        <v>Compliant</v>
      </c>
      <c r="E64" s="68"/>
      <c r="F64" s="68"/>
      <c r="G64" s="68"/>
      <c r="H64" s="68"/>
      <c r="I64" s="68"/>
    </row>
    <row r="65" spans="1:9" s="74" customFormat="1" ht="15.75" thickBot="1">
      <c r="A65" s="47">
        <f t="shared" si="5"/>
        <v>41091</v>
      </c>
      <c r="B65" s="90">
        <f>SUMIF(I_Phys_Res!$D:$D,$A$56,I_Phys_Res!$R:$R)</f>
        <v>0</v>
      </c>
      <c r="C65" s="258"/>
      <c r="D65" s="85" t="str">
        <f t="shared" si="6"/>
        <v>Compliant</v>
      </c>
      <c r="E65" s="68"/>
      <c r="F65" s="68"/>
      <c r="G65" s="68"/>
      <c r="H65" s="68"/>
      <c r="I65" s="68"/>
    </row>
    <row r="66" spans="1:9" s="74" customFormat="1" ht="15.75" thickBot="1">
      <c r="A66" s="47">
        <f t="shared" si="5"/>
        <v>41122</v>
      </c>
      <c r="B66" s="90">
        <f>SUMIF(I_Phys_Res!$D:$D,$A$56,I_Phys_Res!$T:$T)</f>
        <v>0</v>
      </c>
      <c r="C66" s="258"/>
      <c r="D66" s="85" t="str">
        <f t="shared" si="6"/>
        <v>Compliant</v>
      </c>
      <c r="E66" s="68"/>
      <c r="F66" s="68"/>
      <c r="G66" s="68"/>
      <c r="H66" s="68"/>
      <c r="I66" s="68"/>
    </row>
    <row r="67" spans="1:9" s="74" customFormat="1" ht="15.75" thickBot="1">
      <c r="A67" s="47">
        <f t="shared" si="5"/>
        <v>41153</v>
      </c>
      <c r="B67" s="90">
        <f>SUMIF(I_Phys_Res!$D:$D,$A$56,I_Phys_Res!$V:$V)</f>
        <v>0</v>
      </c>
      <c r="C67" s="258"/>
      <c r="D67" s="85" t="str">
        <f t="shared" si="6"/>
        <v>Compliant</v>
      </c>
      <c r="E67" s="68"/>
      <c r="F67" s="68"/>
      <c r="G67" s="68"/>
      <c r="H67" s="68"/>
      <c r="I67" s="68"/>
    </row>
    <row r="68" spans="1:9" s="74" customFormat="1" ht="15.75" thickBot="1">
      <c r="A68" s="47">
        <f t="shared" si="5"/>
        <v>41183</v>
      </c>
      <c r="B68" s="90">
        <f>SUMIF(I_Phys_Res!$D:$D,$A$56,I_Phys_Res!$X:$X)</f>
        <v>0</v>
      </c>
      <c r="C68" s="258"/>
      <c r="D68" s="85" t="str">
        <f t="shared" si="6"/>
        <v>Compliant</v>
      </c>
      <c r="E68" s="68"/>
      <c r="F68" s="68"/>
      <c r="G68" s="68"/>
      <c r="H68" s="68"/>
      <c r="I68" s="68"/>
    </row>
    <row r="69" spans="1:9" s="74" customFormat="1" ht="15.75" thickBot="1">
      <c r="A69" s="47">
        <f t="shared" si="5"/>
        <v>41214</v>
      </c>
      <c r="B69" s="90">
        <f>SUMIF(I_Phys_Res!$D:$D,$A$56,I_Phys_Res!$Z:$Z)</f>
        <v>0</v>
      </c>
      <c r="C69" s="258"/>
      <c r="D69" s="85" t="str">
        <f t="shared" si="6"/>
        <v>Compliant</v>
      </c>
      <c r="E69" s="68"/>
      <c r="F69" s="68"/>
      <c r="G69" s="68"/>
      <c r="H69" s="68"/>
      <c r="I69" s="68"/>
    </row>
    <row r="70" spans="1:9" s="74" customFormat="1" ht="15.75" thickBot="1">
      <c r="A70" s="47">
        <f t="shared" si="5"/>
        <v>41244</v>
      </c>
      <c r="B70" s="90">
        <f>SUMIF(I_Phys_Res!$D:$D,$A$56,I_Phys_Res!$AB:$AB)</f>
        <v>0</v>
      </c>
      <c r="C70" s="259"/>
      <c r="D70" s="85" t="str">
        <f t="shared" si="6"/>
        <v>Compliant</v>
      </c>
      <c r="E70" s="68"/>
      <c r="F70" s="68"/>
      <c r="G70" s="68"/>
      <c r="H70" s="68"/>
      <c r="I70" s="68"/>
    </row>
    <row r="71" spans="1:9" s="74" customFormat="1" ht="15.75" thickBot="1">
      <c r="A71" s="56"/>
      <c r="B71" s="197"/>
      <c r="C71" s="92"/>
      <c r="D71" s="99"/>
      <c r="E71" s="68"/>
      <c r="F71" s="68"/>
      <c r="G71" s="68"/>
      <c r="H71" s="68"/>
      <c r="I71" s="68"/>
    </row>
    <row r="72" spans="1:4" ht="15.75" thickBot="1">
      <c r="A72" s="159" t="s">
        <v>1281</v>
      </c>
      <c r="B72" s="153"/>
      <c r="C72" s="153"/>
      <c r="D72" s="154"/>
    </row>
    <row r="73" spans="1:9" ht="47.25" customHeight="1" thickBot="1">
      <c r="A73" s="251" t="str">
        <f>"Summary Table 5
Local RAR for "&amp;$A72&amp;" Local Area (MW)"</f>
        <v>Summary Table 5
Local RAR for Other PG&amp;E Areas Local Area (MW)</v>
      </c>
      <c r="B73" s="252"/>
      <c r="C73" s="252"/>
      <c r="D73" s="253"/>
      <c r="E73" s="97"/>
      <c r="F73" s="69"/>
      <c r="G73" s="72"/>
      <c r="H73" s="73"/>
      <c r="I73" s="74"/>
    </row>
    <row r="74" spans="1:9" s="82" customFormat="1" ht="90.75" customHeight="1" thickBot="1">
      <c r="A74" s="75" t="s">
        <v>645</v>
      </c>
      <c r="B74" s="76" t="str">
        <f>"Total Procurement in "&amp;$A72&amp;" Local Area"</f>
        <v>Total Procurement in Other PG&amp;E Areas Local Area</v>
      </c>
      <c r="C74" s="77" t="str">
        <f>$A72&amp;" Local RA - DR, RMR, and CAM"</f>
        <v>Other PG&amp;E Areas Local RA - DR, RMR, and CAM</v>
      </c>
      <c r="D74" s="78" t="s">
        <v>540</v>
      </c>
      <c r="E74" s="98"/>
      <c r="F74" s="79"/>
      <c r="G74" s="81"/>
      <c r="I74" s="83"/>
    </row>
    <row r="75" spans="1:8" ht="15">
      <c r="A75" s="47">
        <f>A11</f>
        <v>40909</v>
      </c>
      <c r="B75" s="84">
        <f>SUMIF(I_Phys_Res!$D:$D,$A$72,I_Phys_Res!$F:$F)</f>
        <v>0</v>
      </c>
      <c r="C75" s="101">
        <f>VLOOKUP(A72,'LSE Allocations'!$H$73:$J$77,3,FALSE)</f>
        <v>0</v>
      </c>
      <c r="D75" s="85" t="str">
        <f>IF(B75-$C$75&gt;=0,"Compliant","Non-Compliant")</f>
        <v>Compliant</v>
      </c>
      <c r="E75" s="86"/>
      <c r="F75" s="86"/>
      <c r="G75" s="68"/>
      <c r="H75" s="68"/>
    </row>
    <row r="76" spans="1:8" s="74" customFormat="1" ht="15.75" thickBot="1">
      <c r="A76" s="47">
        <f aca="true" t="shared" si="7" ref="A76:A86">A12</f>
        <v>40940</v>
      </c>
      <c r="B76" s="90">
        <f>SUMIF(I_Phys_Res!$D:$D,$A$72,I_Phys_Res!$H:$H)</f>
        <v>0</v>
      </c>
      <c r="C76" s="255"/>
      <c r="D76" s="85" t="str">
        <f aca="true" t="shared" si="8" ref="D76:D86">IF(B76-$C$75&gt;=0,"Compliant","Non-Compliant")</f>
        <v>Compliant</v>
      </c>
      <c r="E76" s="86"/>
      <c r="F76" s="86"/>
      <c r="G76" s="68"/>
      <c r="H76" s="68"/>
    </row>
    <row r="77" spans="1:8" s="74" customFormat="1" ht="15.75" thickBot="1">
      <c r="A77" s="47">
        <f t="shared" si="7"/>
        <v>40969</v>
      </c>
      <c r="B77" s="90">
        <f>SUMIF(I_Phys_Res!$D:$D,$A$72,I_Phys_Res!$J:$J)</f>
        <v>0</v>
      </c>
      <c r="C77" s="258"/>
      <c r="D77" s="85" t="str">
        <f t="shared" si="8"/>
        <v>Compliant</v>
      </c>
      <c r="E77" s="86"/>
      <c r="F77" s="86"/>
      <c r="G77" s="68"/>
      <c r="H77" s="68"/>
    </row>
    <row r="78" spans="1:8" s="74" customFormat="1" ht="15.75" thickBot="1">
      <c r="A78" s="47">
        <f t="shared" si="7"/>
        <v>41000</v>
      </c>
      <c r="B78" s="90">
        <f>SUMIF(I_Phys_Res!$D:$D,$A$72,I_Phys_Res!$L:$L)</f>
        <v>0</v>
      </c>
      <c r="C78" s="258"/>
      <c r="D78" s="85" t="str">
        <f t="shared" si="8"/>
        <v>Compliant</v>
      </c>
      <c r="E78" s="68"/>
      <c r="F78" s="68"/>
      <c r="G78" s="68"/>
      <c r="H78" s="68"/>
    </row>
    <row r="79" spans="1:8" s="74" customFormat="1" ht="15.75" thickBot="1">
      <c r="A79" s="47">
        <f t="shared" si="7"/>
        <v>41030</v>
      </c>
      <c r="B79" s="90">
        <f>SUMIF(I_Phys_Res!$D:$D,$A$72,I_Phys_Res!$N:$N)</f>
        <v>0</v>
      </c>
      <c r="C79" s="258"/>
      <c r="D79" s="85" t="str">
        <f t="shared" si="8"/>
        <v>Compliant</v>
      </c>
      <c r="E79" s="68"/>
      <c r="F79" s="68"/>
      <c r="G79" s="68"/>
      <c r="H79" s="68"/>
    </row>
    <row r="80" spans="1:8" s="74" customFormat="1" ht="15.75" thickBot="1">
      <c r="A80" s="47">
        <f t="shared" si="7"/>
        <v>41061</v>
      </c>
      <c r="B80" s="90">
        <f>SUMIF(I_Phys_Res!$D:$D,$A$72,I_Phys_Res!$P:$P)</f>
        <v>0</v>
      </c>
      <c r="C80" s="258"/>
      <c r="D80" s="85" t="str">
        <f t="shared" si="8"/>
        <v>Compliant</v>
      </c>
      <c r="E80" s="68"/>
      <c r="F80" s="68"/>
      <c r="G80" s="68"/>
      <c r="H80" s="68"/>
    </row>
    <row r="81" spans="1:8" s="74" customFormat="1" ht="15.75" thickBot="1">
      <c r="A81" s="47">
        <f t="shared" si="7"/>
        <v>41091</v>
      </c>
      <c r="B81" s="90">
        <f>SUMIF(I_Phys_Res!$D:$D,$A$72,I_Phys_Res!$R:$R)</f>
        <v>0</v>
      </c>
      <c r="C81" s="258"/>
      <c r="D81" s="85" t="str">
        <f t="shared" si="8"/>
        <v>Compliant</v>
      </c>
      <c r="E81" s="68"/>
      <c r="F81" s="68"/>
      <c r="G81" s="68"/>
      <c r="H81" s="68"/>
    </row>
    <row r="82" spans="1:8" s="74" customFormat="1" ht="15.75" thickBot="1">
      <c r="A82" s="47">
        <f t="shared" si="7"/>
        <v>41122</v>
      </c>
      <c r="B82" s="90">
        <f>SUMIF(I_Phys_Res!$D:$D,$A$72,I_Phys_Res!$T:$T)</f>
        <v>0</v>
      </c>
      <c r="C82" s="258"/>
      <c r="D82" s="85" t="str">
        <f t="shared" si="8"/>
        <v>Compliant</v>
      </c>
      <c r="E82" s="68"/>
      <c r="F82" s="68"/>
      <c r="G82" s="68"/>
      <c r="H82" s="68"/>
    </row>
    <row r="83" spans="1:8" s="74" customFormat="1" ht="15.75" thickBot="1">
      <c r="A83" s="47">
        <f t="shared" si="7"/>
        <v>41153</v>
      </c>
      <c r="B83" s="90">
        <f>SUMIF(I_Phys_Res!$D:$D,$A$72,I_Phys_Res!$V:$V)</f>
        <v>0</v>
      </c>
      <c r="C83" s="258"/>
      <c r="D83" s="85" t="str">
        <f t="shared" si="8"/>
        <v>Compliant</v>
      </c>
      <c r="E83" s="68"/>
      <c r="F83" s="68"/>
      <c r="G83" s="68"/>
      <c r="H83" s="68"/>
    </row>
    <row r="84" spans="1:8" s="74" customFormat="1" ht="15.75" thickBot="1">
      <c r="A84" s="47">
        <f t="shared" si="7"/>
        <v>41183</v>
      </c>
      <c r="B84" s="90">
        <f>SUMIF(I_Phys_Res!$D:$D,$A$72,I_Phys_Res!$X:$X)</f>
        <v>0</v>
      </c>
      <c r="C84" s="258"/>
      <c r="D84" s="85" t="str">
        <f t="shared" si="8"/>
        <v>Compliant</v>
      </c>
      <c r="E84" s="68"/>
      <c r="F84" s="68"/>
      <c r="G84" s="68"/>
      <c r="H84" s="68"/>
    </row>
    <row r="85" spans="1:8" s="74" customFormat="1" ht="15.75" thickBot="1">
      <c r="A85" s="47">
        <f t="shared" si="7"/>
        <v>41214</v>
      </c>
      <c r="B85" s="90">
        <f>SUMIF(I_Phys_Res!$D:$D,$A$72,I_Phys_Res!$Z:$Z)</f>
        <v>0</v>
      </c>
      <c r="C85" s="258"/>
      <c r="D85" s="85" t="str">
        <f t="shared" si="8"/>
        <v>Compliant</v>
      </c>
      <c r="E85" s="68"/>
      <c r="F85" s="68"/>
      <c r="G85" s="68"/>
      <c r="H85" s="68"/>
    </row>
    <row r="86" spans="1:8" s="74" customFormat="1" ht="15.75" thickBot="1">
      <c r="A86" s="47">
        <f t="shared" si="7"/>
        <v>41244</v>
      </c>
      <c r="B86" s="90">
        <f>SUMIF(I_Phys_Res!$D:$D,$A$72,I_Phys_Res!$AB:$AB)</f>
        <v>0</v>
      </c>
      <c r="C86" s="259"/>
      <c r="D86" s="85" t="str">
        <f t="shared" si="8"/>
        <v>Compliant</v>
      </c>
      <c r="E86" s="68"/>
      <c r="F86" s="68"/>
      <c r="G86" s="68"/>
      <c r="H86" s="68"/>
    </row>
    <row r="87" spans="1:8" s="74" customFormat="1" ht="15">
      <c r="A87" s="56"/>
      <c r="B87" s="92"/>
      <c r="C87" s="92"/>
      <c r="D87" s="99"/>
      <c r="E87" s="68"/>
      <c r="F87" s="68"/>
      <c r="G87" s="68"/>
      <c r="H87" s="68"/>
    </row>
  </sheetData>
  <sheetProtection password="CE28" sheet="1" selectLockedCells="1"/>
  <mergeCells count="13">
    <mergeCell ref="C44:C54"/>
    <mergeCell ref="C76:C86"/>
    <mergeCell ref="A57:D57"/>
    <mergeCell ref="C60:C70"/>
    <mergeCell ref="A73:D73"/>
    <mergeCell ref="A41:D41"/>
    <mergeCell ref="A3:H3"/>
    <mergeCell ref="A5:G5"/>
    <mergeCell ref="A6:F6"/>
    <mergeCell ref="A9:D9"/>
    <mergeCell ref="C12:C22"/>
    <mergeCell ref="C28:C38"/>
    <mergeCell ref="A25:D25"/>
  </mergeCells>
  <conditionalFormatting sqref="D43:D54 D75:D87 D27:D38 D11:D22 D56 D59:D71">
    <cfRule type="cellIs" priority="3" dxfId="1" operator="equal" stopIfTrue="1">
      <formula>"compliant"</formula>
    </cfRule>
    <cfRule type="cellIs" priority="4" dxfId="0" operator="equal" stopIfTrue="1">
      <formula>"Non-Compliant"</formula>
    </cfRule>
  </conditionalFormatting>
  <conditionalFormatting sqref="D39:D40">
    <cfRule type="cellIs" priority="5" dxfId="1" operator="equal" stopIfTrue="1">
      <formula>"Compliant"</formula>
    </cfRule>
    <cfRule type="cellIs" priority="6" dxfId="0" operator="equal" stopIfTrue="1">
      <formula>"Non-Compliant"</formula>
    </cfRule>
  </conditionalFormatting>
  <printOptions/>
  <pageMargins left="0.75" right="0.75" top="1" bottom="1" header="0.5" footer="0.5"/>
  <pageSetup fitToWidth="75" horizontalDpi="600" verticalDpi="600" orientation="landscape" scale="46" r:id="rId1"/>
  <headerFooter alignWithMargins="0">
    <oddHeader>&amp;LAugust 9th, 2007 {Filing Month} 2008
&amp;CRESOURCE ADEQUACY COMPLIANCE FILING&amp;R{Name of LSE}, Page &amp;P of &amp;N</oddHeader>
    <oddFooter>&amp;LFile:  &amp;F&amp;RTab:  &amp;A</oddFooter>
  </headerFooter>
  <colBreaks count="1" manualBreakCount="1">
    <brk id="9" max="65535" man="1"/>
  </colBreaks>
</worksheet>
</file>

<file path=xl/worksheets/sheet6.xml><?xml version="1.0" encoding="utf-8"?>
<worksheet xmlns="http://schemas.openxmlformats.org/spreadsheetml/2006/main" xmlns:r="http://schemas.openxmlformats.org/officeDocument/2006/relationships">
  <sheetPr>
    <tabColor indexed="43"/>
  </sheetPr>
  <dimension ref="A1:AC36"/>
  <sheetViews>
    <sheetView showGridLines="0" zoomScalePageLayoutView="0" workbookViewId="0" topLeftCell="E1">
      <selection activeCell="E4" sqref="E4"/>
    </sheetView>
  </sheetViews>
  <sheetFormatPr defaultColWidth="9.140625" defaultRowHeight="12.75"/>
  <cols>
    <col min="1" max="1" width="6.421875" style="0" customWidth="1"/>
    <col min="2" max="2" width="9.28125" style="10" customWidth="1"/>
    <col min="3" max="3" width="16.140625" style="10" customWidth="1"/>
    <col min="4" max="4" width="16.140625" style="14" customWidth="1"/>
    <col min="5" max="5" width="10.8515625" style="14" customWidth="1"/>
    <col min="6" max="6" width="8.7109375" style="10" customWidth="1"/>
    <col min="7" max="7" width="6.00390625" style="10" customWidth="1"/>
    <col min="8" max="8" width="8.7109375" style="10" customWidth="1"/>
    <col min="9" max="9" width="6.8515625" style="10" customWidth="1"/>
    <col min="10" max="10" width="8.57421875" style="10" customWidth="1"/>
    <col min="11" max="11" width="7.00390625" style="10" customWidth="1"/>
    <col min="12" max="12" width="9.140625" style="10" customWidth="1"/>
    <col min="13" max="13" width="7.421875" style="10" customWidth="1"/>
    <col min="14" max="14" width="9.140625" style="10" customWidth="1"/>
    <col min="15" max="15" width="7.421875" style="10" customWidth="1"/>
    <col min="16" max="16" width="8.8515625" style="10" customWidth="1"/>
    <col min="17" max="17" width="6.140625" style="10" customWidth="1"/>
    <col min="18" max="18" width="8.8515625" style="10" customWidth="1"/>
    <col min="19" max="19" width="7.140625" style="10" customWidth="1"/>
    <col min="20" max="20" width="8.57421875" style="10" customWidth="1"/>
    <col min="21" max="21" width="6.140625" style="10" customWidth="1"/>
    <col min="22" max="22" width="8.7109375" style="10" customWidth="1"/>
    <col min="23" max="23" width="7.140625" style="10" customWidth="1"/>
    <col min="24" max="24" width="8.8515625" style="10" customWidth="1"/>
    <col min="25" max="25" width="6.7109375" style="10" customWidth="1"/>
    <col min="26" max="26" width="8.7109375" style="10" customWidth="1"/>
    <col min="27" max="27" width="6.8515625" style="10" customWidth="1"/>
    <col min="28" max="28" width="9.00390625" style="10" customWidth="1"/>
    <col min="29" max="29" width="7.421875" style="10" customWidth="1"/>
  </cols>
  <sheetData>
    <row r="1" ht="15.75">
      <c r="A1" s="9" t="s">
        <v>564</v>
      </c>
    </row>
    <row r="2" ht="15.75">
      <c r="A2" s="9" t="s">
        <v>545</v>
      </c>
    </row>
    <row r="3" spans="2:29" s="11" customFormat="1" ht="54" customHeight="1">
      <c r="B3" s="12" t="s">
        <v>1105</v>
      </c>
      <c r="C3" s="12" t="s">
        <v>580</v>
      </c>
      <c r="D3" s="12" t="s">
        <v>82</v>
      </c>
      <c r="E3" s="12" t="s">
        <v>605</v>
      </c>
      <c r="F3" s="16" t="s">
        <v>597</v>
      </c>
      <c r="G3" s="16" t="s">
        <v>599</v>
      </c>
      <c r="H3" s="16" t="s">
        <v>596</v>
      </c>
      <c r="I3" s="17" t="s">
        <v>598</v>
      </c>
      <c r="J3" s="16" t="s">
        <v>612</v>
      </c>
      <c r="K3" s="16" t="s">
        <v>613</v>
      </c>
      <c r="L3" s="16" t="s">
        <v>614</v>
      </c>
      <c r="M3" s="16" t="s">
        <v>615</v>
      </c>
      <c r="N3" s="16" t="s">
        <v>593</v>
      </c>
      <c r="O3" s="16" t="s">
        <v>589</v>
      </c>
      <c r="P3" s="16" t="s">
        <v>616</v>
      </c>
      <c r="Q3" s="16" t="s">
        <v>618</v>
      </c>
      <c r="R3" s="16" t="s">
        <v>617</v>
      </c>
      <c r="S3" s="16" t="s">
        <v>619</v>
      </c>
      <c r="T3" s="16" t="s">
        <v>600</v>
      </c>
      <c r="U3" s="16" t="s">
        <v>601</v>
      </c>
      <c r="V3" s="16" t="s">
        <v>620</v>
      </c>
      <c r="W3" s="16" t="s">
        <v>621</v>
      </c>
      <c r="X3" s="16" t="s">
        <v>602</v>
      </c>
      <c r="Y3" s="16" t="s">
        <v>590</v>
      </c>
      <c r="Z3" s="16" t="s">
        <v>594</v>
      </c>
      <c r="AA3" s="16" t="s">
        <v>591</v>
      </c>
      <c r="AB3" s="16" t="s">
        <v>595</v>
      </c>
      <c r="AC3" s="16" t="s">
        <v>592</v>
      </c>
    </row>
    <row r="4" spans="1:29" s="11" customFormat="1" ht="15" customHeight="1">
      <c r="A4" s="19" t="s">
        <v>603</v>
      </c>
      <c r="B4" s="20"/>
      <c r="C4" s="21"/>
      <c r="D4" s="21"/>
      <c r="E4" s="21"/>
      <c r="F4" s="23">
        <f>SUM(F5:F37)</f>
        <v>0</v>
      </c>
      <c r="G4" s="21"/>
      <c r="H4" s="23">
        <f>SUM(H5:H37)</f>
        <v>0</v>
      </c>
      <c r="I4" s="22"/>
      <c r="J4" s="23">
        <f>SUM(J5:J37)</f>
        <v>0</v>
      </c>
      <c r="K4" s="21"/>
      <c r="L4" s="23">
        <f>SUM(L5:L37)</f>
        <v>0</v>
      </c>
      <c r="M4" s="21"/>
      <c r="N4" s="23">
        <f>SUM(N5:N37)</f>
        <v>0</v>
      </c>
      <c r="O4" s="21"/>
      <c r="P4" s="23">
        <f>SUM(P5:P37)</f>
        <v>0</v>
      </c>
      <c r="Q4" s="21"/>
      <c r="R4" s="23">
        <f>SUM(R5:R37)</f>
        <v>0</v>
      </c>
      <c r="S4" s="22"/>
      <c r="T4" s="23">
        <f>SUM(T5:T37)</f>
        <v>0</v>
      </c>
      <c r="U4" s="21"/>
      <c r="V4" s="23">
        <f>SUM(V5:V37)</f>
        <v>0</v>
      </c>
      <c r="W4" s="22"/>
      <c r="X4" s="23">
        <f>SUM(X5:X37)</f>
        <v>0</v>
      </c>
      <c r="Y4" s="22"/>
      <c r="Z4" s="23">
        <f>SUM(Z5:Z37)</f>
        <v>0</v>
      </c>
      <c r="AA4" s="22"/>
      <c r="AB4" s="23">
        <f>SUM(AB5:AB37)</f>
        <v>0</v>
      </c>
      <c r="AC4" s="22"/>
    </row>
    <row r="5" spans="2:29" ht="12.75">
      <c r="B5" s="24"/>
      <c r="C5" s="210" t="s">
        <v>1391</v>
      </c>
      <c r="D5" s="123" t="str">
        <f>VLOOKUP(C5,'ID and Local Area'!A:D,4,FALSE)</f>
        <v> </v>
      </c>
      <c r="E5" s="25"/>
      <c r="F5" s="26"/>
      <c r="G5" s="26"/>
      <c r="H5" s="26"/>
      <c r="I5" s="27"/>
      <c r="J5" s="26"/>
      <c r="K5" s="26"/>
      <c r="L5" s="26"/>
      <c r="M5" s="26"/>
      <c r="N5" s="26"/>
      <c r="O5" s="26"/>
      <c r="P5" s="26"/>
      <c r="Q5" s="26"/>
      <c r="R5" s="26"/>
      <c r="S5" s="27"/>
      <c r="T5" s="26"/>
      <c r="U5" s="26"/>
      <c r="V5" s="26"/>
      <c r="W5" s="27"/>
      <c r="X5" s="26"/>
      <c r="Y5" s="27"/>
      <c r="Z5" s="26"/>
      <c r="AA5" s="27"/>
      <c r="AB5" s="26"/>
      <c r="AC5" s="27"/>
    </row>
    <row r="6" spans="2:29" ht="12.75">
      <c r="B6" s="24"/>
      <c r="C6" s="210" t="s">
        <v>1391</v>
      </c>
      <c r="D6" s="123" t="str">
        <f>VLOOKUP(C6,'ID and Local Area'!A:D,4,FALSE)</f>
        <v> </v>
      </c>
      <c r="E6" s="25"/>
      <c r="F6" s="26"/>
      <c r="G6" s="26"/>
      <c r="H6" s="26"/>
      <c r="I6" s="26"/>
      <c r="J6" s="26"/>
      <c r="K6" s="26"/>
      <c r="L6" s="26"/>
      <c r="M6" s="26"/>
      <c r="N6" s="26"/>
      <c r="O6" s="26"/>
      <c r="P6" s="26"/>
      <c r="Q6" s="26"/>
      <c r="R6" s="26"/>
      <c r="S6" s="26"/>
      <c r="T6" s="26"/>
      <c r="U6" s="27"/>
      <c r="V6" s="26"/>
      <c r="W6" s="27"/>
      <c r="X6" s="26"/>
      <c r="Y6" s="27"/>
      <c r="Z6" s="26"/>
      <c r="AA6" s="27"/>
      <c r="AB6" s="26"/>
      <c r="AC6" s="27"/>
    </row>
    <row r="7" spans="2:29" ht="12.75">
      <c r="B7" s="24"/>
      <c r="C7" s="210" t="s">
        <v>1391</v>
      </c>
      <c r="D7" s="123" t="str">
        <f>VLOOKUP(C7,'ID and Local Area'!A:D,4,FALSE)</f>
        <v> </v>
      </c>
      <c r="E7" s="25"/>
      <c r="F7" s="26"/>
      <c r="G7" s="26"/>
      <c r="H7" s="26"/>
      <c r="I7" s="26"/>
      <c r="J7" s="26"/>
      <c r="K7" s="26"/>
      <c r="L7" s="26"/>
      <c r="M7" s="26"/>
      <c r="N7" s="26"/>
      <c r="O7" s="26"/>
      <c r="P7" s="26"/>
      <c r="Q7" s="26"/>
      <c r="R7" s="26"/>
      <c r="S7" s="26"/>
      <c r="T7" s="26"/>
      <c r="U7" s="26"/>
      <c r="V7" s="26"/>
      <c r="W7" s="26"/>
      <c r="X7" s="26"/>
      <c r="Y7" s="26"/>
      <c r="Z7" s="26"/>
      <c r="AA7" s="26"/>
      <c r="AB7" s="26"/>
      <c r="AC7" s="26"/>
    </row>
    <row r="8" spans="2:29" ht="12.75">
      <c r="B8" s="141"/>
      <c r="C8" s="210" t="s">
        <v>1391</v>
      </c>
      <c r="D8" s="123" t="str">
        <f>VLOOKUP(C8,'ID and Local Area'!A:D,4,FALSE)</f>
        <v> </v>
      </c>
      <c r="E8" s="25"/>
      <c r="F8" s="26"/>
      <c r="G8" s="26"/>
      <c r="H8" s="26"/>
      <c r="I8" s="26"/>
      <c r="J8" s="26"/>
      <c r="K8" s="26"/>
      <c r="L8" s="26"/>
      <c r="M8" s="26"/>
      <c r="N8" s="26"/>
      <c r="O8" s="26"/>
      <c r="P8" s="26"/>
      <c r="Q8" s="26"/>
      <c r="R8" s="26"/>
      <c r="S8" s="26"/>
      <c r="T8" s="26"/>
      <c r="U8" s="26"/>
      <c r="V8" s="26"/>
      <c r="W8" s="26"/>
      <c r="X8" s="26"/>
      <c r="Y8" s="26"/>
      <c r="Z8" s="26"/>
      <c r="AA8" s="26"/>
      <c r="AB8" s="26"/>
      <c r="AC8" s="26"/>
    </row>
    <row r="9" spans="2:29" ht="12.75" customHeight="1">
      <c r="B9" s="28"/>
      <c r="C9" s="210" t="s">
        <v>1391</v>
      </c>
      <c r="D9" s="123" t="str">
        <f>VLOOKUP(C9,'ID and Local Area'!A:D,4,FALSE)</f>
        <v> </v>
      </c>
      <c r="E9" s="25"/>
      <c r="F9" s="26"/>
      <c r="G9" s="26"/>
      <c r="H9" s="26"/>
      <c r="I9" s="26"/>
      <c r="J9" s="26"/>
      <c r="K9" s="26"/>
      <c r="L9" s="26"/>
      <c r="M9" s="26"/>
      <c r="N9" s="26"/>
      <c r="O9" s="26"/>
      <c r="P9" s="26"/>
      <c r="Q9" s="26"/>
      <c r="R9" s="26"/>
      <c r="S9" s="26"/>
      <c r="T9" s="26"/>
      <c r="U9" s="26"/>
      <c r="V9" s="26"/>
      <c r="W9" s="26"/>
      <c r="X9" s="26"/>
      <c r="Y9" s="26"/>
      <c r="Z9" s="26"/>
      <c r="AA9" s="26"/>
      <c r="AB9" s="26"/>
      <c r="AC9" s="26"/>
    </row>
    <row r="10" spans="2:29" ht="12.75">
      <c r="B10" s="28"/>
      <c r="C10" s="210" t="s">
        <v>1391</v>
      </c>
      <c r="D10" s="123" t="str">
        <f>VLOOKUP(C10,'ID and Local Area'!A:D,4,FALSE)</f>
        <v> </v>
      </c>
      <c r="E10" s="25"/>
      <c r="F10" s="26"/>
      <c r="G10" s="26"/>
      <c r="H10" s="26"/>
      <c r="I10" s="26"/>
      <c r="J10" s="26"/>
      <c r="K10" s="26"/>
      <c r="L10" s="26"/>
      <c r="M10" s="26"/>
      <c r="N10" s="26"/>
      <c r="O10" s="26"/>
      <c r="P10" s="26"/>
      <c r="Q10" s="26"/>
      <c r="R10" s="26"/>
      <c r="S10" s="26"/>
      <c r="T10" s="26"/>
      <c r="U10" s="26"/>
      <c r="V10" s="26"/>
      <c r="W10" s="26"/>
      <c r="X10" s="26"/>
      <c r="Y10" s="26"/>
      <c r="Z10" s="26"/>
      <c r="AA10" s="26"/>
      <c r="AB10" s="26"/>
      <c r="AC10" s="26"/>
    </row>
    <row r="11" spans="2:29" ht="12.75">
      <c r="B11" s="28"/>
      <c r="C11" s="210" t="s">
        <v>1391</v>
      </c>
      <c r="D11" s="123" t="str">
        <f>VLOOKUP(C11,'ID and Local Area'!A:D,4,FALSE)</f>
        <v> </v>
      </c>
      <c r="E11" s="25"/>
      <c r="F11" s="26"/>
      <c r="G11" s="26"/>
      <c r="H11" s="26"/>
      <c r="I11" s="26"/>
      <c r="J11" s="26"/>
      <c r="K11" s="26"/>
      <c r="L11" s="26"/>
      <c r="M11" s="26"/>
      <c r="N11" s="26"/>
      <c r="O11" s="26"/>
      <c r="P11" s="26"/>
      <c r="Q11" s="26"/>
      <c r="R11" s="26"/>
      <c r="S11" s="26"/>
      <c r="T11" s="26"/>
      <c r="U11" s="26"/>
      <c r="V11" s="26"/>
      <c r="W11" s="26"/>
      <c r="X11" s="26"/>
      <c r="Y11" s="26"/>
      <c r="Z11" s="26"/>
      <c r="AA11" s="26"/>
      <c r="AB11" s="26"/>
      <c r="AC11" s="26"/>
    </row>
    <row r="12" spans="2:29" ht="12.75">
      <c r="B12" s="28"/>
      <c r="C12" s="210" t="s">
        <v>1391</v>
      </c>
      <c r="D12" s="123" t="str">
        <f>VLOOKUP(C12,'ID and Local Area'!A:D,4,FALSE)</f>
        <v> </v>
      </c>
      <c r="E12" s="25"/>
      <c r="F12" s="26"/>
      <c r="G12" s="26"/>
      <c r="H12" s="26"/>
      <c r="I12" s="26"/>
      <c r="J12" s="26"/>
      <c r="K12" s="26"/>
      <c r="L12" s="26"/>
      <c r="M12" s="26"/>
      <c r="N12" s="26"/>
      <c r="O12" s="26"/>
      <c r="P12" s="26"/>
      <c r="Q12" s="26"/>
      <c r="R12" s="26"/>
      <c r="S12" s="26"/>
      <c r="T12" s="26"/>
      <c r="U12" s="26"/>
      <c r="V12" s="26"/>
      <c r="W12" s="26"/>
      <c r="X12" s="26"/>
      <c r="Y12" s="26"/>
      <c r="Z12" s="26"/>
      <c r="AA12" s="26"/>
      <c r="AB12" s="26"/>
      <c r="AC12" s="26"/>
    </row>
    <row r="13" spans="2:29" ht="12.75">
      <c r="B13" s="28"/>
      <c r="C13" s="210" t="s">
        <v>1391</v>
      </c>
      <c r="D13" s="123" t="str">
        <f>VLOOKUP(C13,'ID and Local Area'!A:D,4,FALSE)</f>
        <v> </v>
      </c>
      <c r="E13" s="25"/>
      <c r="F13" s="26"/>
      <c r="G13" s="26"/>
      <c r="H13" s="26"/>
      <c r="I13" s="26"/>
      <c r="J13" s="26"/>
      <c r="K13" s="26"/>
      <c r="L13" s="26"/>
      <c r="M13" s="26"/>
      <c r="N13" s="26"/>
      <c r="O13" s="26"/>
      <c r="P13" s="26"/>
      <c r="Q13" s="26"/>
      <c r="R13" s="26"/>
      <c r="S13" s="26"/>
      <c r="T13" s="26"/>
      <c r="U13" s="26"/>
      <c r="V13" s="26"/>
      <c r="W13" s="26"/>
      <c r="X13" s="26"/>
      <c r="Y13" s="26"/>
      <c r="Z13" s="26"/>
      <c r="AA13" s="26"/>
      <c r="AB13" s="26"/>
      <c r="AC13" s="26"/>
    </row>
    <row r="14" spans="2:29" ht="12.75">
      <c r="B14" s="28"/>
      <c r="C14" s="210" t="s">
        <v>1391</v>
      </c>
      <c r="D14" s="123" t="str">
        <f>VLOOKUP(C14,'ID and Local Area'!A:D,4,FALSE)</f>
        <v> </v>
      </c>
      <c r="E14" s="25"/>
      <c r="F14" s="26"/>
      <c r="G14" s="26"/>
      <c r="H14" s="26"/>
      <c r="I14" s="26"/>
      <c r="J14" s="26"/>
      <c r="K14" s="26"/>
      <c r="L14" s="26"/>
      <c r="M14" s="26"/>
      <c r="N14" s="26"/>
      <c r="O14" s="26"/>
      <c r="P14" s="26"/>
      <c r="Q14" s="26"/>
      <c r="R14" s="26"/>
      <c r="S14" s="26"/>
      <c r="T14" s="26"/>
      <c r="U14" s="26"/>
      <c r="V14" s="26"/>
      <c r="W14" s="26"/>
      <c r="X14" s="26"/>
      <c r="Y14" s="26"/>
      <c r="Z14" s="26"/>
      <c r="AA14" s="26"/>
      <c r="AB14" s="26"/>
      <c r="AC14" s="26"/>
    </row>
    <row r="15" spans="2:29" ht="12.75">
      <c r="B15" s="28"/>
      <c r="C15" s="210" t="s">
        <v>1391</v>
      </c>
      <c r="D15" s="123" t="str">
        <f>VLOOKUP(C15,'ID and Local Area'!A:D,4,FALSE)</f>
        <v> </v>
      </c>
      <c r="E15" s="25"/>
      <c r="F15" s="26"/>
      <c r="G15" s="26"/>
      <c r="H15" s="26"/>
      <c r="I15" s="26"/>
      <c r="J15" s="26"/>
      <c r="K15" s="26"/>
      <c r="L15" s="26"/>
      <c r="M15" s="26"/>
      <c r="N15" s="26"/>
      <c r="O15" s="26"/>
      <c r="P15" s="26"/>
      <c r="Q15" s="26"/>
      <c r="R15" s="26"/>
      <c r="S15" s="26"/>
      <c r="T15" s="26"/>
      <c r="U15" s="26"/>
      <c r="V15" s="26"/>
      <c r="W15" s="26"/>
      <c r="X15" s="26"/>
      <c r="Y15" s="26"/>
      <c r="Z15" s="26"/>
      <c r="AA15" s="26"/>
      <c r="AB15" s="26"/>
      <c r="AC15" s="26"/>
    </row>
    <row r="16" spans="2:29" ht="12.75">
      <c r="B16" s="28"/>
      <c r="C16" s="210" t="s">
        <v>1391</v>
      </c>
      <c r="D16" s="123" t="str">
        <f>VLOOKUP(C16,'ID and Local Area'!A:D,4,FALSE)</f>
        <v> </v>
      </c>
      <c r="E16" s="25"/>
      <c r="F16" s="26"/>
      <c r="G16" s="26"/>
      <c r="H16" s="26"/>
      <c r="I16" s="26"/>
      <c r="J16" s="26"/>
      <c r="K16" s="26"/>
      <c r="L16" s="26"/>
      <c r="M16" s="26"/>
      <c r="N16" s="26"/>
      <c r="O16" s="26"/>
      <c r="P16" s="26"/>
      <c r="Q16" s="26"/>
      <c r="R16" s="26"/>
      <c r="S16" s="26"/>
      <c r="T16" s="26"/>
      <c r="U16" s="26"/>
      <c r="V16" s="26"/>
      <c r="W16" s="26"/>
      <c r="X16" s="26"/>
      <c r="Y16" s="26"/>
      <c r="Z16" s="26"/>
      <c r="AA16" s="26"/>
      <c r="AB16" s="26"/>
      <c r="AC16" s="26"/>
    </row>
    <row r="17" spans="2:29" ht="12.75">
      <c r="B17" s="28"/>
      <c r="C17" s="210" t="s">
        <v>1391</v>
      </c>
      <c r="D17" s="123" t="str">
        <f>VLOOKUP(C17,'ID and Local Area'!A:D,4,FALSE)</f>
        <v> </v>
      </c>
      <c r="E17" s="25"/>
      <c r="F17" s="26"/>
      <c r="G17" s="26"/>
      <c r="H17" s="26"/>
      <c r="I17" s="26"/>
      <c r="J17" s="26"/>
      <c r="K17" s="26"/>
      <c r="L17" s="26"/>
      <c r="M17" s="26"/>
      <c r="N17" s="26"/>
      <c r="O17" s="26"/>
      <c r="P17" s="26"/>
      <c r="Q17" s="26"/>
      <c r="R17" s="26"/>
      <c r="S17" s="26"/>
      <c r="T17" s="26"/>
      <c r="U17" s="26"/>
      <c r="V17" s="26"/>
      <c r="W17" s="26"/>
      <c r="X17" s="26"/>
      <c r="Y17" s="26"/>
      <c r="Z17" s="26"/>
      <c r="AA17" s="26"/>
      <c r="AB17" s="26"/>
      <c r="AC17" s="26"/>
    </row>
    <row r="18" spans="2:29" ht="12.75">
      <c r="B18" s="28"/>
      <c r="C18" s="210" t="s">
        <v>1391</v>
      </c>
      <c r="D18" s="123" t="str">
        <f>VLOOKUP(C18,'ID and Local Area'!A:D,4,FALSE)</f>
        <v> </v>
      </c>
      <c r="E18" s="25"/>
      <c r="F18" s="26"/>
      <c r="G18" s="26"/>
      <c r="H18" s="26"/>
      <c r="I18" s="26"/>
      <c r="J18" s="26"/>
      <c r="K18" s="26"/>
      <c r="L18" s="26"/>
      <c r="M18" s="26"/>
      <c r="N18" s="26"/>
      <c r="O18" s="26"/>
      <c r="P18" s="26"/>
      <c r="Q18" s="26"/>
      <c r="R18" s="26"/>
      <c r="S18" s="26"/>
      <c r="T18" s="26"/>
      <c r="U18" s="26"/>
      <c r="V18" s="26"/>
      <c r="W18" s="26"/>
      <c r="X18" s="26"/>
      <c r="Y18" s="26"/>
      <c r="Z18" s="26"/>
      <c r="AA18" s="26"/>
      <c r="AB18" s="26"/>
      <c r="AC18" s="26"/>
    </row>
    <row r="19" spans="2:29" ht="12.75">
      <c r="B19" s="28"/>
      <c r="C19" s="210" t="s">
        <v>1391</v>
      </c>
      <c r="D19" s="123" t="str">
        <f>VLOOKUP(C19,'ID and Local Area'!A:D,4,FALSE)</f>
        <v> </v>
      </c>
      <c r="E19" s="25"/>
      <c r="F19" s="26"/>
      <c r="G19" s="26"/>
      <c r="H19" s="26"/>
      <c r="I19" s="26"/>
      <c r="J19" s="26"/>
      <c r="K19" s="26"/>
      <c r="L19" s="26"/>
      <c r="M19" s="26"/>
      <c r="N19" s="26"/>
      <c r="O19" s="26"/>
      <c r="P19" s="26"/>
      <c r="Q19" s="26"/>
      <c r="R19" s="26"/>
      <c r="S19" s="26"/>
      <c r="T19" s="26"/>
      <c r="U19" s="26"/>
      <c r="V19" s="26"/>
      <c r="W19" s="26"/>
      <c r="X19" s="26"/>
      <c r="Y19" s="26"/>
      <c r="Z19" s="26"/>
      <c r="AA19" s="26"/>
      <c r="AB19" s="26"/>
      <c r="AC19" s="26"/>
    </row>
    <row r="20" spans="2:29" ht="12.75">
      <c r="B20" s="28"/>
      <c r="C20" s="210" t="s">
        <v>1391</v>
      </c>
      <c r="D20" s="123" t="str">
        <f>VLOOKUP(C20,'ID and Local Area'!A:D,4,FALSE)</f>
        <v> </v>
      </c>
      <c r="E20" s="25"/>
      <c r="F20" s="26"/>
      <c r="G20" s="26"/>
      <c r="H20" s="26"/>
      <c r="I20" s="26"/>
      <c r="J20" s="26"/>
      <c r="K20" s="26"/>
      <c r="L20" s="26"/>
      <c r="M20" s="26"/>
      <c r="N20" s="26"/>
      <c r="O20" s="26"/>
      <c r="P20" s="26"/>
      <c r="Q20" s="26"/>
      <c r="R20" s="26"/>
      <c r="S20" s="26"/>
      <c r="T20" s="26"/>
      <c r="U20" s="26"/>
      <c r="V20" s="26"/>
      <c r="W20" s="26"/>
      <c r="X20" s="26"/>
      <c r="Y20" s="26"/>
      <c r="Z20" s="26"/>
      <c r="AA20" s="26"/>
      <c r="AB20" s="26"/>
      <c r="AC20" s="26"/>
    </row>
    <row r="21" spans="2:29" ht="12.75">
      <c r="B21" s="28"/>
      <c r="C21" s="210" t="s">
        <v>1391</v>
      </c>
      <c r="D21" s="123" t="str">
        <f>VLOOKUP(C21,'ID and Local Area'!A:D,4,FALSE)</f>
        <v> </v>
      </c>
      <c r="E21" s="25"/>
      <c r="F21" s="26"/>
      <c r="G21" s="26"/>
      <c r="H21" s="26"/>
      <c r="I21" s="26"/>
      <c r="J21" s="26"/>
      <c r="K21" s="26"/>
      <c r="L21" s="26"/>
      <c r="M21" s="26"/>
      <c r="N21" s="26"/>
      <c r="O21" s="26"/>
      <c r="P21" s="26"/>
      <c r="Q21" s="26"/>
      <c r="R21" s="26"/>
      <c r="S21" s="26"/>
      <c r="T21" s="26"/>
      <c r="U21" s="26"/>
      <c r="V21" s="26"/>
      <c r="W21" s="26"/>
      <c r="X21" s="26"/>
      <c r="Y21" s="26"/>
      <c r="Z21" s="26"/>
      <c r="AA21" s="26"/>
      <c r="AB21" s="26"/>
      <c r="AC21" s="26"/>
    </row>
    <row r="22" spans="2:29" ht="12.75">
      <c r="B22" s="28"/>
      <c r="C22" s="210" t="s">
        <v>1391</v>
      </c>
      <c r="D22" s="123" t="str">
        <f>VLOOKUP(C22,'ID and Local Area'!A:D,4,FALSE)</f>
        <v> </v>
      </c>
      <c r="E22" s="25"/>
      <c r="F22" s="26"/>
      <c r="G22" s="26"/>
      <c r="H22" s="26"/>
      <c r="I22" s="26"/>
      <c r="J22" s="26"/>
      <c r="K22" s="26"/>
      <c r="L22" s="26"/>
      <c r="M22" s="26"/>
      <c r="N22" s="26"/>
      <c r="O22" s="26"/>
      <c r="P22" s="26"/>
      <c r="Q22" s="26"/>
      <c r="R22" s="26"/>
      <c r="S22" s="26"/>
      <c r="T22" s="26"/>
      <c r="U22" s="26"/>
      <c r="V22" s="26"/>
      <c r="W22" s="26"/>
      <c r="X22" s="26"/>
      <c r="Y22" s="26"/>
      <c r="Z22" s="26"/>
      <c r="AA22" s="26"/>
      <c r="AB22" s="26"/>
      <c r="AC22" s="26"/>
    </row>
    <row r="23" spans="2:29" ht="12.75">
      <c r="B23" s="28"/>
      <c r="C23" s="210" t="s">
        <v>1391</v>
      </c>
      <c r="D23" s="123" t="str">
        <f>VLOOKUP(C23,'ID and Local Area'!A:D,4,FALSE)</f>
        <v> </v>
      </c>
      <c r="E23" s="25"/>
      <c r="F23" s="26"/>
      <c r="G23" s="26"/>
      <c r="H23" s="26"/>
      <c r="I23" s="26"/>
      <c r="J23" s="26"/>
      <c r="K23" s="26"/>
      <c r="L23" s="26"/>
      <c r="M23" s="26"/>
      <c r="N23" s="26"/>
      <c r="O23" s="26"/>
      <c r="P23" s="26"/>
      <c r="Q23" s="26"/>
      <c r="R23" s="26"/>
      <c r="S23" s="26"/>
      <c r="T23" s="26"/>
      <c r="U23" s="26"/>
      <c r="V23" s="26"/>
      <c r="W23" s="26"/>
      <c r="X23" s="26"/>
      <c r="Y23" s="26"/>
      <c r="Z23" s="26"/>
      <c r="AA23" s="26"/>
      <c r="AB23" s="26"/>
      <c r="AC23" s="26"/>
    </row>
    <row r="24" spans="2:29" ht="12.75">
      <c r="B24" s="28"/>
      <c r="C24" s="210" t="s">
        <v>1391</v>
      </c>
      <c r="D24" s="123" t="str">
        <f>VLOOKUP(C24,'ID and Local Area'!A:D,4,FALSE)</f>
        <v> </v>
      </c>
      <c r="E24" s="25"/>
      <c r="F24" s="26"/>
      <c r="G24" s="26"/>
      <c r="H24" s="26"/>
      <c r="I24" s="26"/>
      <c r="J24" s="26"/>
      <c r="K24" s="26"/>
      <c r="L24" s="26"/>
      <c r="M24" s="26"/>
      <c r="N24" s="26"/>
      <c r="O24" s="26"/>
      <c r="P24" s="26"/>
      <c r="Q24" s="26"/>
      <c r="R24" s="26"/>
      <c r="S24" s="26"/>
      <c r="T24" s="26"/>
      <c r="U24" s="26"/>
      <c r="V24" s="26"/>
      <c r="W24" s="26"/>
      <c r="X24" s="26"/>
      <c r="Y24" s="26"/>
      <c r="Z24" s="26"/>
      <c r="AA24" s="26"/>
      <c r="AB24" s="26"/>
      <c r="AC24" s="26"/>
    </row>
    <row r="25" spans="2:29" ht="12.75">
      <c r="B25" s="28"/>
      <c r="C25" s="210" t="s">
        <v>1391</v>
      </c>
      <c r="D25" s="123" t="str">
        <f>VLOOKUP(C25,'ID and Local Area'!A:D,4,FALSE)</f>
        <v> </v>
      </c>
      <c r="E25" s="25"/>
      <c r="F25" s="26"/>
      <c r="G25" s="26"/>
      <c r="H25" s="26"/>
      <c r="I25" s="26"/>
      <c r="J25" s="26"/>
      <c r="K25" s="26"/>
      <c r="L25" s="26"/>
      <c r="M25" s="26"/>
      <c r="N25" s="26"/>
      <c r="O25" s="26"/>
      <c r="P25" s="26"/>
      <c r="Q25" s="26"/>
      <c r="R25" s="26"/>
      <c r="S25" s="26"/>
      <c r="T25" s="26"/>
      <c r="U25" s="26"/>
      <c r="V25" s="26"/>
      <c r="W25" s="26"/>
      <c r="X25" s="26"/>
      <c r="Y25" s="26"/>
      <c r="Z25" s="26"/>
      <c r="AA25" s="26"/>
      <c r="AB25" s="26"/>
      <c r="AC25" s="26"/>
    </row>
    <row r="26" spans="2:29" ht="12.75">
      <c r="B26" s="28"/>
      <c r="C26" s="210" t="s">
        <v>1391</v>
      </c>
      <c r="D26" s="123" t="str">
        <f>VLOOKUP(C26,'ID and Local Area'!A:D,4,FALSE)</f>
        <v> </v>
      </c>
      <c r="E26" s="25"/>
      <c r="F26" s="26"/>
      <c r="G26" s="26"/>
      <c r="H26" s="26"/>
      <c r="I26" s="26"/>
      <c r="J26" s="26"/>
      <c r="K26" s="26"/>
      <c r="L26" s="26"/>
      <c r="M26" s="26"/>
      <c r="N26" s="26"/>
      <c r="O26" s="26"/>
      <c r="P26" s="26"/>
      <c r="Q26" s="26"/>
      <c r="R26" s="26"/>
      <c r="S26" s="26"/>
      <c r="T26" s="26"/>
      <c r="U26" s="26"/>
      <c r="V26" s="26"/>
      <c r="W26" s="26"/>
      <c r="X26" s="26"/>
      <c r="Y26" s="26"/>
      <c r="Z26" s="26"/>
      <c r="AA26" s="26"/>
      <c r="AB26" s="26"/>
      <c r="AC26" s="26"/>
    </row>
    <row r="27" spans="2:29" ht="12.75">
      <c r="B27" s="28"/>
      <c r="C27" s="210" t="s">
        <v>1391</v>
      </c>
      <c r="D27" s="123" t="str">
        <f>VLOOKUP(C27,'ID and Local Area'!A:D,4,FALSE)</f>
        <v> </v>
      </c>
      <c r="E27" s="25"/>
      <c r="F27" s="26"/>
      <c r="G27" s="26"/>
      <c r="H27" s="26"/>
      <c r="I27" s="26"/>
      <c r="J27" s="26"/>
      <c r="K27" s="26"/>
      <c r="L27" s="26"/>
      <c r="M27" s="26"/>
      <c r="N27" s="26"/>
      <c r="O27" s="26"/>
      <c r="P27" s="26"/>
      <c r="Q27" s="26"/>
      <c r="R27" s="26"/>
      <c r="S27" s="26"/>
      <c r="T27" s="26"/>
      <c r="U27" s="26"/>
      <c r="V27" s="26"/>
      <c r="W27" s="26"/>
      <c r="X27" s="26"/>
      <c r="Y27" s="26"/>
      <c r="Z27" s="26"/>
      <c r="AA27" s="26"/>
      <c r="AB27" s="26"/>
      <c r="AC27" s="26"/>
    </row>
    <row r="28" spans="2:29" ht="12.75">
      <c r="B28" s="28"/>
      <c r="C28" s="210" t="s">
        <v>1391</v>
      </c>
      <c r="D28" s="123" t="str">
        <f>VLOOKUP(C28,'ID and Local Area'!A:D,4,FALSE)</f>
        <v> </v>
      </c>
      <c r="E28" s="25"/>
      <c r="F28" s="26"/>
      <c r="G28" s="26"/>
      <c r="H28" s="26"/>
      <c r="I28" s="26"/>
      <c r="J28" s="26"/>
      <c r="K28" s="26"/>
      <c r="L28" s="26"/>
      <c r="M28" s="26"/>
      <c r="N28" s="26"/>
      <c r="O28" s="26"/>
      <c r="P28" s="26"/>
      <c r="Q28" s="26"/>
      <c r="R28" s="26"/>
      <c r="S28" s="26"/>
      <c r="T28" s="26"/>
      <c r="U28" s="26"/>
      <c r="V28" s="26"/>
      <c r="W28" s="26"/>
      <c r="X28" s="26"/>
      <c r="Y28" s="26"/>
      <c r="Z28" s="26"/>
      <c r="AA28" s="26"/>
      <c r="AB28" s="26"/>
      <c r="AC28" s="26"/>
    </row>
    <row r="29" spans="2:29" ht="12.75">
      <c r="B29" s="28"/>
      <c r="C29" s="210" t="s">
        <v>1391</v>
      </c>
      <c r="D29" s="123" t="str">
        <f>VLOOKUP(C29,'ID and Local Area'!A:D,4,FALSE)</f>
        <v> </v>
      </c>
      <c r="E29" s="25"/>
      <c r="F29" s="26"/>
      <c r="G29" s="26"/>
      <c r="H29" s="26"/>
      <c r="I29" s="26"/>
      <c r="J29" s="26"/>
      <c r="K29" s="26"/>
      <c r="L29" s="26"/>
      <c r="M29" s="26"/>
      <c r="N29" s="26"/>
      <c r="O29" s="26"/>
      <c r="P29" s="26"/>
      <c r="Q29" s="26"/>
      <c r="R29" s="26"/>
      <c r="S29" s="26"/>
      <c r="T29" s="26"/>
      <c r="U29" s="26"/>
      <c r="V29" s="26"/>
      <c r="W29" s="26"/>
      <c r="X29" s="26"/>
      <c r="Y29" s="26"/>
      <c r="Z29" s="26"/>
      <c r="AA29" s="26"/>
      <c r="AB29" s="26"/>
      <c r="AC29" s="26"/>
    </row>
    <row r="30" spans="2:29" ht="12.75">
      <c r="B30" s="28"/>
      <c r="C30" s="210" t="s">
        <v>1391</v>
      </c>
      <c r="D30" s="123" t="str">
        <f>VLOOKUP(C30,'ID and Local Area'!A:D,4,FALSE)</f>
        <v> </v>
      </c>
      <c r="E30" s="25"/>
      <c r="F30" s="26"/>
      <c r="G30" s="26"/>
      <c r="H30" s="26"/>
      <c r="I30" s="26"/>
      <c r="J30" s="26"/>
      <c r="K30" s="26"/>
      <c r="L30" s="26"/>
      <c r="M30" s="26"/>
      <c r="N30" s="26"/>
      <c r="O30" s="26"/>
      <c r="P30" s="26"/>
      <c r="Q30" s="26"/>
      <c r="R30" s="26"/>
      <c r="S30" s="26"/>
      <c r="T30" s="26"/>
      <c r="U30" s="26"/>
      <c r="V30" s="26"/>
      <c r="W30" s="26"/>
      <c r="X30" s="26"/>
      <c r="Y30" s="26"/>
      <c r="Z30" s="26"/>
      <c r="AA30" s="26"/>
      <c r="AB30" s="26"/>
      <c r="AC30" s="26"/>
    </row>
    <row r="31" spans="2:29" ht="12.75">
      <c r="B31" s="28"/>
      <c r="C31" s="210" t="s">
        <v>1391</v>
      </c>
      <c r="D31" s="123" t="str">
        <f>VLOOKUP(C31,'ID and Local Area'!A:D,4,FALSE)</f>
        <v> </v>
      </c>
      <c r="E31" s="25"/>
      <c r="F31" s="26"/>
      <c r="G31" s="26"/>
      <c r="H31" s="26"/>
      <c r="I31" s="26"/>
      <c r="J31" s="26"/>
      <c r="K31" s="26"/>
      <c r="L31" s="26"/>
      <c r="M31" s="26"/>
      <c r="N31" s="26"/>
      <c r="O31" s="26"/>
      <c r="P31" s="26"/>
      <c r="Q31" s="26"/>
      <c r="R31" s="26"/>
      <c r="S31" s="26"/>
      <c r="T31" s="26"/>
      <c r="U31" s="26"/>
      <c r="V31" s="26"/>
      <c r="W31" s="26"/>
      <c r="X31" s="26"/>
      <c r="Y31" s="26"/>
      <c r="Z31" s="26"/>
      <c r="AA31" s="26"/>
      <c r="AB31" s="26"/>
      <c r="AC31" s="26"/>
    </row>
    <row r="32" spans="2:29" ht="12.75">
      <c r="B32" s="28"/>
      <c r="C32" s="210" t="s">
        <v>1391</v>
      </c>
      <c r="D32" s="123" t="str">
        <f>VLOOKUP(C32,'ID and Local Area'!A:D,4,FALSE)</f>
        <v> </v>
      </c>
      <c r="E32" s="25"/>
      <c r="F32" s="26"/>
      <c r="G32" s="26"/>
      <c r="H32" s="26"/>
      <c r="I32" s="26"/>
      <c r="J32" s="26"/>
      <c r="K32" s="26"/>
      <c r="L32" s="26"/>
      <c r="M32" s="26"/>
      <c r="N32" s="26"/>
      <c r="O32" s="26"/>
      <c r="P32" s="26"/>
      <c r="Q32" s="26"/>
      <c r="R32" s="26"/>
      <c r="S32" s="26"/>
      <c r="T32" s="26"/>
      <c r="U32" s="26"/>
      <c r="V32" s="26"/>
      <c r="W32" s="26"/>
      <c r="X32" s="26"/>
      <c r="Y32" s="26"/>
      <c r="Z32" s="26"/>
      <c r="AA32" s="26"/>
      <c r="AB32" s="26"/>
      <c r="AC32" s="26"/>
    </row>
    <row r="33" spans="2:29" ht="12.75">
      <c r="B33" s="28"/>
      <c r="C33" s="210" t="s">
        <v>1391</v>
      </c>
      <c r="D33" s="123" t="str">
        <f>VLOOKUP(C33,'ID and Local Area'!A:D,4,FALSE)</f>
        <v> </v>
      </c>
      <c r="E33" s="25"/>
      <c r="F33" s="26"/>
      <c r="G33" s="26"/>
      <c r="H33" s="26"/>
      <c r="I33" s="26"/>
      <c r="J33" s="26"/>
      <c r="K33" s="26"/>
      <c r="L33" s="26"/>
      <c r="M33" s="26"/>
      <c r="N33" s="26"/>
      <c r="O33" s="26"/>
      <c r="P33" s="26"/>
      <c r="Q33" s="26"/>
      <c r="R33" s="26"/>
      <c r="S33" s="26"/>
      <c r="T33" s="26"/>
      <c r="U33" s="26"/>
      <c r="V33" s="26"/>
      <c r="W33" s="26"/>
      <c r="X33" s="26"/>
      <c r="Y33" s="26"/>
      <c r="Z33" s="26"/>
      <c r="AA33" s="26"/>
      <c r="AB33" s="26"/>
      <c r="AC33" s="26"/>
    </row>
    <row r="34" spans="2:29" ht="12.75">
      <c r="B34" s="28"/>
      <c r="C34" s="210" t="s">
        <v>1391</v>
      </c>
      <c r="D34" s="123" t="str">
        <f>VLOOKUP(C34,'ID and Local Area'!A:D,4,FALSE)</f>
        <v> </v>
      </c>
      <c r="E34" s="25"/>
      <c r="F34" s="26"/>
      <c r="G34" s="26"/>
      <c r="H34" s="26"/>
      <c r="I34" s="26"/>
      <c r="J34" s="26"/>
      <c r="K34" s="26"/>
      <c r="L34" s="26"/>
      <c r="M34" s="26"/>
      <c r="N34" s="26"/>
      <c r="O34" s="26"/>
      <c r="P34" s="26"/>
      <c r="Q34" s="26"/>
      <c r="R34" s="26"/>
      <c r="S34" s="26"/>
      <c r="T34" s="26"/>
      <c r="U34" s="26"/>
      <c r="V34" s="26"/>
      <c r="W34" s="26"/>
      <c r="X34" s="26"/>
      <c r="Y34" s="26"/>
      <c r="Z34" s="26"/>
      <c r="AA34" s="26"/>
      <c r="AB34" s="26"/>
      <c r="AC34" s="26"/>
    </row>
    <row r="35" spans="2:29" ht="12.75">
      <c r="B35" s="28"/>
      <c r="C35" s="210" t="s">
        <v>1391</v>
      </c>
      <c r="D35" s="123" t="str">
        <f>VLOOKUP(C35,'ID and Local Area'!A:D,4,FALSE)</f>
        <v> </v>
      </c>
      <c r="E35" s="25"/>
      <c r="F35" s="26"/>
      <c r="G35" s="26"/>
      <c r="H35" s="26"/>
      <c r="I35" s="26"/>
      <c r="J35" s="26"/>
      <c r="K35" s="26"/>
      <c r="L35" s="26"/>
      <c r="M35" s="26"/>
      <c r="N35" s="26"/>
      <c r="O35" s="26"/>
      <c r="P35" s="26"/>
      <c r="Q35" s="26"/>
      <c r="R35" s="26"/>
      <c r="S35" s="26"/>
      <c r="T35" s="26"/>
      <c r="U35" s="26"/>
      <c r="V35" s="26"/>
      <c r="W35" s="26"/>
      <c r="X35" s="26"/>
      <c r="Y35" s="26"/>
      <c r="Z35" s="26"/>
      <c r="AA35" s="26"/>
      <c r="AB35" s="26"/>
      <c r="AC35" s="26"/>
    </row>
    <row r="36" spans="2:29" ht="12.75">
      <c r="B36" s="28"/>
      <c r="C36" s="210" t="s">
        <v>1391</v>
      </c>
      <c r="D36" s="123" t="str">
        <f>VLOOKUP(C36,'ID and Local Area'!A:D,4,FALSE)</f>
        <v> </v>
      </c>
      <c r="E36" s="25"/>
      <c r="F36" s="26"/>
      <c r="G36" s="26"/>
      <c r="H36" s="26"/>
      <c r="I36" s="26"/>
      <c r="J36" s="26"/>
      <c r="K36" s="26"/>
      <c r="L36" s="26"/>
      <c r="M36" s="26"/>
      <c r="N36" s="26"/>
      <c r="O36" s="26"/>
      <c r="P36" s="26"/>
      <c r="Q36" s="26"/>
      <c r="R36" s="26"/>
      <c r="S36" s="26"/>
      <c r="T36" s="26"/>
      <c r="U36" s="26"/>
      <c r="V36" s="26"/>
      <c r="W36" s="26"/>
      <c r="X36" s="26"/>
      <c r="Y36" s="26"/>
      <c r="Z36" s="26"/>
      <c r="AA36" s="26"/>
      <c r="AB36" s="26"/>
      <c r="AC36" s="26"/>
    </row>
  </sheetData>
  <sheetProtection/>
  <dataValidations count="3">
    <dataValidation type="list" allowBlank="1" showInputMessage="1" showErrorMessage="1" prompt="Type of contract" sqref="E5:E36">
      <formula1>RMR</formula1>
    </dataValidation>
    <dataValidation allowBlank="1" showInputMessage="1" showErrorMessage="1" promptTitle="Zone for resource" sqref="B8"/>
    <dataValidation type="list" allowBlank="1" showInputMessage="1" showErrorMessage="1" prompt="Please select from the drop down list" sqref="C5:C36">
      <formula1>Resource_ID</formula1>
    </dataValidation>
  </dataValidations>
  <printOptions/>
  <pageMargins left="0.75" right="0.75" top="1" bottom="1" header="0.5" footer="0.5"/>
  <pageSetup horizontalDpi="600" verticalDpi="600" orientation="landscape" scale="75" r:id="rId1"/>
  <headerFooter alignWithMargins="0">
    <oddHeader>&amp;LAugust 9th, 2007 {Filing Month} 2008
&amp;CRESOURCE ADEQUACY COMPLIANCE FILING&amp;R{Name of LSE}, Page &amp;P of &amp;N</oddHeader>
    <oddFooter>&amp;LFile:  &amp;F&amp;RTab:  &amp;A</oddFooter>
  </headerFooter>
</worksheet>
</file>

<file path=xl/worksheets/sheet7.xml><?xml version="1.0" encoding="utf-8"?>
<worksheet xmlns="http://schemas.openxmlformats.org/spreadsheetml/2006/main" xmlns:r="http://schemas.openxmlformats.org/officeDocument/2006/relationships">
  <sheetPr>
    <tabColor rgb="FFFFFF99"/>
  </sheetPr>
  <dimension ref="A1:R36"/>
  <sheetViews>
    <sheetView zoomScalePageLayoutView="0" workbookViewId="0" topLeftCell="A1">
      <selection activeCell="J7" sqref="J7"/>
    </sheetView>
  </sheetViews>
  <sheetFormatPr defaultColWidth="9.140625" defaultRowHeight="12.75"/>
  <cols>
    <col min="1" max="1" width="12.57421875" style="0" bestFit="1" customWidth="1"/>
    <col min="2" max="2" width="18.140625" style="10" bestFit="1" customWidth="1"/>
    <col min="3" max="3" width="17.00390625" style="139" bestFit="1" customWidth="1"/>
    <col min="4" max="4" width="14.28125" style="130" customWidth="1"/>
    <col min="5" max="5" width="13.57421875" style="130" customWidth="1"/>
    <col min="6" max="6" width="12.140625" style="139" customWidth="1"/>
    <col min="7" max="8" width="12.57421875" style="0" bestFit="1" customWidth="1"/>
    <col min="9" max="9" width="13.7109375" style="0" customWidth="1"/>
    <col min="10" max="10" width="12.8515625" style="0" customWidth="1"/>
    <col min="11" max="11" width="13.7109375" style="0" customWidth="1"/>
    <col min="12" max="12" width="13.57421875" style="0" customWidth="1"/>
    <col min="13" max="18" width="12.57421875" style="0" bestFit="1" customWidth="1"/>
  </cols>
  <sheetData>
    <row r="1" spans="1:6" ht="15.75">
      <c r="A1" s="9" t="s">
        <v>1350</v>
      </c>
      <c r="B1" s="9"/>
      <c r="C1" s="9"/>
      <c r="D1" s="142"/>
      <c r="E1" s="9"/>
      <c r="F1" s="137"/>
    </row>
    <row r="2" spans="1:6" ht="15.75">
      <c r="A2" s="9" t="s">
        <v>1351</v>
      </c>
      <c r="B2" s="9"/>
      <c r="C2" s="9"/>
      <c r="D2" s="9"/>
      <c r="E2" s="9"/>
      <c r="F2" s="142"/>
    </row>
    <row r="3" spans="1:18" s="11" customFormat="1" ht="54" customHeight="1">
      <c r="A3" s="128" t="s">
        <v>1314</v>
      </c>
      <c r="B3" s="128" t="s">
        <v>1315</v>
      </c>
      <c r="C3" s="138" t="s">
        <v>82</v>
      </c>
      <c r="D3" s="128" t="s">
        <v>1395</v>
      </c>
      <c r="E3" s="128" t="s">
        <v>1396</v>
      </c>
      <c r="F3" s="138" t="s">
        <v>1349</v>
      </c>
      <c r="G3" s="16" t="s">
        <v>1397</v>
      </c>
      <c r="H3" s="16" t="s">
        <v>1398</v>
      </c>
      <c r="I3" s="16" t="s">
        <v>1399</v>
      </c>
      <c r="J3" s="16" t="s">
        <v>1400</v>
      </c>
      <c r="K3" s="16" t="s">
        <v>1401</v>
      </c>
      <c r="L3" s="16" t="s">
        <v>1402</v>
      </c>
      <c r="M3" s="16" t="s">
        <v>1403</v>
      </c>
      <c r="N3" s="16" t="s">
        <v>1404</v>
      </c>
      <c r="O3" s="16" t="s">
        <v>1405</v>
      </c>
      <c r="P3" s="16" t="s">
        <v>1406</v>
      </c>
      <c r="Q3" s="16" t="s">
        <v>1407</v>
      </c>
      <c r="R3" s="16" t="s">
        <v>1408</v>
      </c>
    </row>
    <row r="4" spans="1:18" ht="12.75">
      <c r="A4" s="148" t="s">
        <v>603</v>
      </c>
      <c r="B4" s="199"/>
      <c r="C4" s="199"/>
      <c r="D4" s="199"/>
      <c r="E4" s="200"/>
      <c r="F4" s="201"/>
      <c r="G4" s="201">
        <f>SUM(G5:G37)</f>
        <v>0</v>
      </c>
      <c r="H4" s="201">
        <f aca="true" t="shared" si="0" ref="H4:R4">SUM(H5:H37)</f>
        <v>0</v>
      </c>
      <c r="I4" s="201">
        <f t="shared" si="0"/>
        <v>0</v>
      </c>
      <c r="J4" s="201">
        <f t="shared" si="0"/>
        <v>0</v>
      </c>
      <c r="K4" s="201">
        <f t="shared" si="0"/>
        <v>0</v>
      </c>
      <c r="L4" s="201">
        <f t="shared" si="0"/>
        <v>0</v>
      </c>
      <c r="M4" s="201">
        <f t="shared" si="0"/>
        <v>0</v>
      </c>
      <c r="N4" s="201">
        <f t="shared" si="0"/>
        <v>0</v>
      </c>
      <c r="O4" s="201">
        <f t="shared" si="0"/>
        <v>0</v>
      </c>
      <c r="P4" s="201">
        <f t="shared" si="0"/>
        <v>0</v>
      </c>
      <c r="Q4" s="201">
        <f t="shared" si="0"/>
        <v>0</v>
      </c>
      <c r="R4" s="201">
        <f t="shared" si="0"/>
        <v>0</v>
      </c>
    </row>
    <row r="5" spans="1:18" ht="12.75">
      <c r="A5" s="148"/>
      <c r="B5" s="28" t="s">
        <v>1391</v>
      </c>
      <c r="C5" s="136" t="str">
        <f>VLOOKUP(B5,'ID and Local Area'!A:D,4,FALSE)</f>
        <v> </v>
      </c>
      <c r="D5" s="198"/>
      <c r="E5" s="198"/>
      <c r="F5" s="211"/>
      <c r="G5" s="26"/>
      <c r="H5" s="26"/>
      <c r="I5" s="26"/>
      <c r="J5" s="26"/>
      <c r="K5" s="26"/>
      <c r="L5" s="26"/>
      <c r="M5" s="26"/>
      <c r="N5" s="26"/>
      <c r="O5" s="26"/>
      <c r="P5" s="26"/>
      <c r="Q5" s="26"/>
      <c r="R5" s="26"/>
    </row>
    <row r="6" spans="1:18" ht="12.75">
      <c r="A6" s="148"/>
      <c r="B6" s="28" t="s">
        <v>1391</v>
      </c>
      <c r="C6" s="136" t="str">
        <f>VLOOKUP(B6,'ID and Local Area'!A:D,4,FALSE)</f>
        <v> </v>
      </c>
      <c r="D6" s="198"/>
      <c r="E6" s="198"/>
      <c r="F6" s="211"/>
      <c r="G6" s="26"/>
      <c r="H6" s="26"/>
      <c r="I6" s="26"/>
      <c r="J6" s="26"/>
      <c r="K6" s="26"/>
      <c r="L6" s="26"/>
      <c r="M6" s="26"/>
      <c r="N6" s="26"/>
      <c r="O6" s="26"/>
      <c r="P6" s="26"/>
      <c r="Q6" s="26"/>
      <c r="R6" s="26"/>
    </row>
    <row r="7" spans="1:18" ht="12.75">
      <c r="A7" s="129"/>
      <c r="B7" s="28" t="s">
        <v>1391</v>
      </c>
      <c r="C7" s="136" t="str">
        <f>VLOOKUP(B7,'ID and Local Area'!A:D,4,FALSE)</f>
        <v> </v>
      </c>
      <c r="D7" s="198"/>
      <c r="E7" s="198"/>
      <c r="F7" s="211"/>
      <c r="G7" s="26"/>
      <c r="H7" s="26"/>
      <c r="I7" s="26"/>
      <c r="J7" s="26"/>
      <c r="K7" s="26"/>
      <c r="L7" s="26"/>
      <c r="M7" s="26"/>
      <c r="N7" s="26"/>
      <c r="O7" s="26"/>
      <c r="P7" s="26"/>
      <c r="Q7" s="26"/>
      <c r="R7" s="26"/>
    </row>
    <row r="8" spans="1:18" ht="12.75">
      <c r="A8" s="129"/>
      <c r="B8" s="28" t="s">
        <v>1391</v>
      </c>
      <c r="C8" s="136" t="str">
        <f>VLOOKUP(B8,'ID and Local Area'!A:D,4,FALSE)</f>
        <v> </v>
      </c>
      <c r="D8" s="198"/>
      <c r="E8" s="198"/>
      <c r="F8" s="211"/>
      <c r="G8" s="26"/>
      <c r="H8" s="26"/>
      <c r="I8" s="26"/>
      <c r="J8" s="26"/>
      <c r="K8" s="26"/>
      <c r="L8" s="26"/>
      <c r="M8" s="26"/>
      <c r="N8" s="26"/>
      <c r="O8" s="26"/>
      <c r="P8" s="26"/>
      <c r="Q8" s="26"/>
      <c r="R8" s="26"/>
    </row>
    <row r="9" spans="1:18" ht="12.75">
      <c r="A9" s="129"/>
      <c r="B9" s="28" t="s">
        <v>1391</v>
      </c>
      <c r="C9" s="136" t="str">
        <f>VLOOKUP(B9,'ID and Local Area'!A:D,4,FALSE)</f>
        <v> </v>
      </c>
      <c r="D9" s="198"/>
      <c r="E9" s="198"/>
      <c r="F9" s="211"/>
      <c r="G9" s="26"/>
      <c r="H9" s="26"/>
      <c r="I9" s="26"/>
      <c r="J9" s="26"/>
      <c r="K9" s="26"/>
      <c r="L9" s="26"/>
      <c r="M9" s="26"/>
      <c r="N9" s="26"/>
      <c r="O9" s="26"/>
      <c r="P9" s="26"/>
      <c r="Q9" s="26"/>
      <c r="R9" s="26"/>
    </row>
    <row r="10" spans="1:18" ht="12.75">
      <c r="A10" s="129"/>
      <c r="B10" s="28" t="s">
        <v>1391</v>
      </c>
      <c r="C10" s="136" t="str">
        <f>VLOOKUP(B10,'ID and Local Area'!A:D,4,FALSE)</f>
        <v> </v>
      </c>
      <c r="D10" s="198"/>
      <c r="E10" s="198"/>
      <c r="F10" s="211"/>
      <c r="G10" s="26"/>
      <c r="H10" s="26"/>
      <c r="I10" s="26"/>
      <c r="J10" s="26"/>
      <c r="K10" s="26"/>
      <c r="L10" s="26"/>
      <c r="M10" s="26"/>
      <c r="N10" s="26"/>
      <c r="O10" s="26"/>
      <c r="P10" s="26"/>
      <c r="Q10" s="26"/>
      <c r="R10" s="26"/>
    </row>
    <row r="11" spans="1:18" ht="12.75">
      <c r="A11" s="129"/>
      <c r="B11" s="28" t="s">
        <v>1391</v>
      </c>
      <c r="C11" s="136" t="str">
        <f>VLOOKUP(B11,'ID and Local Area'!A:D,4,FALSE)</f>
        <v> </v>
      </c>
      <c r="D11" s="198"/>
      <c r="E11" s="198"/>
      <c r="F11" s="211"/>
      <c r="G11" s="26"/>
      <c r="H11" s="26"/>
      <c r="I11" s="26"/>
      <c r="J11" s="26"/>
      <c r="K11" s="26"/>
      <c r="L11" s="26"/>
      <c r="M11" s="26"/>
      <c r="N11" s="26"/>
      <c r="O11" s="26"/>
      <c r="P11" s="26"/>
      <c r="Q11" s="26"/>
      <c r="R11" s="26"/>
    </row>
    <row r="12" spans="1:18" ht="12.75">
      <c r="A12" s="129"/>
      <c r="B12" s="28" t="s">
        <v>1391</v>
      </c>
      <c r="C12" s="136" t="str">
        <f>VLOOKUP(B12,'ID and Local Area'!A:D,4,FALSE)</f>
        <v> </v>
      </c>
      <c r="D12" s="198"/>
      <c r="E12" s="198"/>
      <c r="F12" s="211"/>
      <c r="G12" s="26"/>
      <c r="H12" s="26"/>
      <c r="I12" s="26"/>
      <c r="J12" s="26"/>
      <c r="K12" s="26"/>
      <c r="L12" s="26"/>
      <c r="M12" s="26"/>
      <c r="N12" s="26"/>
      <c r="O12" s="26"/>
      <c r="P12" s="26"/>
      <c r="Q12" s="26"/>
      <c r="R12" s="26"/>
    </row>
    <row r="13" spans="1:18" ht="12.75">
      <c r="A13" s="129"/>
      <c r="B13" s="28" t="s">
        <v>1391</v>
      </c>
      <c r="C13" s="136" t="str">
        <f>VLOOKUP(B13,'ID and Local Area'!A:D,4,FALSE)</f>
        <v> </v>
      </c>
      <c r="D13" s="198"/>
      <c r="E13" s="198"/>
      <c r="F13" s="211"/>
      <c r="G13" s="26"/>
      <c r="H13" s="26"/>
      <c r="I13" s="26"/>
      <c r="J13" s="26"/>
      <c r="K13" s="26"/>
      <c r="L13" s="26"/>
      <c r="M13" s="26"/>
      <c r="N13" s="26"/>
      <c r="O13" s="26"/>
      <c r="P13" s="26"/>
      <c r="Q13" s="26"/>
      <c r="R13" s="26"/>
    </row>
    <row r="14" spans="1:18" ht="12.75">
      <c r="A14" s="129"/>
      <c r="B14" s="28" t="s">
        <v>1391</v>
      </c>
      <c r="C14" s="136" t="str">
        <f>VLOOKUP(B14,'ID and Local Area'!A:D,4,FALSE)</f>
        <v> </v>
      </c>
      <c r="D14" s="198"/>
      <c r="E14" s="198"/>
      <c r="F14" s="211"/>
      <c r="G14" s="26"/>
      <c r="H14" s="26"/>
      <c r="I14" s="26"/>
      <c r="J14" s="26"/>
      <c r="K14" s="26"/>
      <c r="L14" s="26"/>
      <c r="M14" s="26"/>
      <c r="N14" s="26"/>
      <c r="O14" s="26"/>
      <c r="P14" s="26"/>
      <c r="Q14" s="26"/>
      <c r="R14" s="26"/>
    </row>
    <row r="15" spans="1:18" ht="12.75">
      <c r="A15" s="129"/>
      <c r="B15" s="28" t="s">
        <v>1391</v>
      </c>
      <c r="C15" s="136" t="str">
        <f>VLOOKUP(B15,'ID and Local Area'!A:D,4,FALSE)</f>
        <v> </v>
      </c>
      <c r="D15" s="198"/>
      <c r="E15" s="198"/>
      <c r="F15" s="211"/>
      <c r="G15" s="26"/>
      <c r="H15" s="26"/>
      <c r="I15" s="26"/>
      <c r="J15" s="26"/>
      <c r="K15" s="26"/>
      <c r="L15" s="26"/>
      <c r="M15" s="26"/>
      <c r="N15" s="26"/>
      <c r="O15" s="26"/>
      <c r="P15" s="26"/>
      <c r="Q15" s="26"/>
      <c r="R15" s="26"/>
    </row>
    <row r="16" spans="1:18" ht="12.75">
      <c r="A16" s="129"/>
      <c r="B16" s="28" t="s">
        <v>1391</v>
      </c>
      <c r="C16" s="136" t="str">
        <f>VLOOKUP(B16,'ID and Local Area'!A:D,4,FALSE)</f>
        <v> </v>
      </c>
      <c r="D16" s="198"/>
      <c r="E16" s="198"/>
      <c r="F16" s="211"/>
      <c r="G16" s="26"/>
      <c r="H16" s="26"/>
      <c r="I16" s="26"/>
      <c r="J16" s="26"/>
      <c r="K16" s="26"/>
      <c r="L16" s="26"/>
      <c r="M16" s="26"/>
      <c r="N16" s="26"/>
      <c r="O16" s="26"/>
      <c r="P16" s="26"/>
      <c r="Q16" s="26"/>
      <c r="R16" s="26"/>
    </row>
    <row r="17" spans="1:18" ht="12.75">
      <c r="A17" s="129"/>
      <c r="B17" s="28" t="s">
        <v>1391</v>
      </c>
      <c r="C17" s="136" t="str">
        <f>VLOOKUP(B17,'ID and Local Area'!A:D,4,FALSE)</f>
        <v> </v>
      </c>
      <c r="D17" s="198"/>
      <c r="E17" s="198"/>
      <c r="F17" s="211"/>
      <c r="G17" s="26"/>
      <c r="H17" s="26"/>
      <c r="I17" s="26"/>
      <c r="J17" s="26"/>
      <c r="K17" s="26"/>
      <c r="L17" s="26"/>
      <c r="M17" s="26"/>
      <c r="N17" s="26"/>
      <c r="O17" s="26"/>
      <c r="P17" s="26"/>
      <c r="Q17" s="26"/>
      <c r="R17" s="26"/>
    </row>
    <row r="18" spans="1:18" ht="12.75">
      <c r="A18" s="129"/>
      <c r="B18" s="28" t="s">
        <v>1391</v>
      </c>
      <c r="C18" s="136" t="str">
        <f>VLOOKUP(B18,'ID and Local Area'!A:D,4,FALSE)</f>
        <v> </v>
      </c>
      <c r="D18" s="198"/>
      <c r="E18" s="198"/>
      <c r="F18" s="211"/>
      <c r="G18" s="26"/>
      <c r="H18" s="26"/>
      <c r="I18" s="26"/>
      <c r="J18" s="26"/>
      <c r="K18" s="26"/>
      <c r="L18" s="26"/>
      <c r="M18" s="26"/>
      <c r="N18" s="26"/>
      <c r="O18" s="26"/>
      <c r="P18" s="26"/>
      <c r="Q18" s="26"/>
      <c r="R18" s="26"/>
    </row>
    <row r="19" spans="1:18" ht="12.75">
      <c r="A19" s="129"/>
      <c r="B19" s="28" t="s">
        <v>1391</v>
      </c>
      <c r="C19" s="136" t="str">
        <f>VLOOKUP(B19,'ID and Local Area'!A:D,4,FALSE)</f>
        <v> </v>
      </c>
      <c r="D19" s="198"/>
      <c r="E19" s="198"/>
      <c r="F19" s="211"/>
      <c r="G19" s="26"/>
      <c r="H19" s="26"/>
      <c r="I19" s="26"/>
      <c r="J19" s="26"/>
      <c r="K19" s="26"/>
      <c r="L19" s="26"/>
      <c r="M19" s="26"/>
      <c r="N19" s="26"/>
      <c r="O19" s="26"/>
      <c r="P19" s="26"/>
      <c r="Q19" s="26"/>
      <c r="R19" s="26"/>
    </row>
    <row r="20" spans="1:18" ht="12.75">
      <c r="A20" s="129"/>
      <c r="B20" s="28" t="s">
        <v>1391</v>
      </c>
      <c r="C20" s="136" t="str">
        <f>VLOOKUP(B20,'ID and Local Area'!A:D,4,FALSE)</f>
        <v> </v>
      </c>
      <c r="D20" s="198"/>
      <c r="E20" s="198"/>
      <c r="F20" s="211"/>
      <c r="G20" s="26"/>
      <c r="H20" s="26"/>
      <c r="I20" s="26"/>
      <c r="J20" s="26"/>
      <c r="K20" s="26"/>
      <c r="L20" s="26"/>
      <c r="M20" s="26"/>
      <c r="N20" s="26"/>
      <c r="O20" s="26"/>
      <c r="P20" s="26"/>
      <c r="Q20" s="26"/>
      <c r="R20" s="26"/>
    </row>
    <row r="21" spans="1:18" ht="12.75">
      <c r="A21" s="129"/>
      <c r="B21" s="28" t="s">
        <v>1391</v>
      </c>
      <c r="C21" s="136" t="str">
        <f>VLOOKUP(B21,'ID and Local Area'!A:D,4,FALSE)</f>
        <v> </v>
      </c>
      <c r="D21" s="198"/>
      <c r="E21" s="198"/>
      <c r="F21" s="211"/>
      <c r="G21" s="26"/>
      <c r="H21" s="26"/>
      <c r="I21" s="26"/>
      <c r="J21" s="26"/>
      <c r="K21" s="26"/>
      <c r="L21" s="26"/>
      <c r="M21" s="26"/>
      <c r="N21" s="26"/>
      <c r="O21" s="26"/>
      <c r="P21" s="26"/>
      <c r="Q21" s="26"/>
      <c r="R21" s="26"/>
    </row>
    <row r="22" spans="1:18" ht="12.75">
      <c r="A22" s="129"/>
      <c r="B22" s="28" t="s">
        <v>1391</v>
      </c>
      <c r="C22" s="136" t="str">
        <f>VLOOKUP(B22,'ID and Local Area'!A:D,4,FALSE)</f>
        <v> </v>
      </c>
      <c r="D22" s="198"/>
      <c r="E22" s="198"/>
      <c r="F22" s="211"/>
      <c r="G22" s="26"/>
      <c r="H22" s="26"/>
      <c r="I22" s="26"/>
      <c r="J22" s="26"/>
      <c r="K22" s="26"/>
      <c r="L22" s="26"/>
      <c r="M22" s="26"/>
      <c r="N22" s="26"/>
      <c r="O22" s="26"/>
      <c r="P22" s="26"/>
      <c r="Q22" s="26"/>
      <c r="R22" s="26"/>
    </row>
    <row r="23" spans="1:18" ht="12.75">
      <c r="A23" s="129"/>
      <c r="B23" s="28" t="s">
        <v>1391</v>
      </c>
      <c r="C23" s="136" t="str">
        <f>VLOOKUP(B23,'ID and Local Area'!A:D,4,FALSE)</f>
        <v> </v>
      </c>
      <c r="D23" s="198"/>
      <c r="E23" s="198"/>
      <c r="F23" s="211"/>
      <c r="G23" s="26"/>
      <c r="H23" s="26"/>
      <c r="I23" s="26"/>
      <c r="J23" s="26"/>
      <c r="K23" s="26"/>
      <c r="L23" s="26"/>
      <c r="M23" s="26"/>
      <c r="N23" s="26"/>
      <c r="O23" s="26"/>
      <c r="P23" s="26"/>
      <c r="Q23" s="26"/>
      <c r="R23" s="26"/>
    </row>
    <row r="24" spans="1:18" ht="12.75">
      <c r="A24" s="129"/>
      <c r="B24" s="28" t="s">
        <v>1391</v>
      </c>
      <c r="C24" s="136" t="str">
        <f>VLOOKUP(B24,'ID and Local Area'!A:D,4,FALSE)</f>
        <v> </v>
      </c>
      <c r="D24" s="198"/>
      <c r="E24" s="198"/>
      <c r="F24" s="211"/>
      <c r="G24" s="26"/>
      <c r="H24" s="26"/>
      <c r="I24" s="26"/>
      <c r="J24" s="26"/>
      <c r="K24" s="26"/>
      <c r="L24" s="26"/>
      <c r="M24" s="26"/>
      <c r="N24" s="26"/>
      <c r="O24" s="26"/>
      <c r="P24" s="26"/>
      <c r="Q24" s="26"/>
      <c r="R24" s="26"/>
    </row>
    <row r="25" spans="1:18" ht="12.75">
      <c r="A25" s="129"/>
      <c r="B25" s="28" t="s">
        <v>1391</v>
      </c>
      <c r="C25" s="136" t="str">
        <f>VLOOKUP(B25,'ID and Local Area'!A:D,4,FALSE)</f>
        <v> </v>
      </c>
      <c r="D25" s="198"/>
      <c r="E25" s="198"/>
      <c r="F25" s="211"/>
      <c r="G25" s="26"/>
      <c r="H25" s="26"/>
      <c r="I25" s="26"/>
      <c r="J25" s="26"/>
      <c r="K25" s="26"/>
      <c r="L25" s="26"/>
      <c r="M25" s="26"/>
      <c r="N25" s="26"/>
      <c r="O25" s="26"/>
      <c r="P25" s="26"/>
      <c r="Q25" s="26"/>
      <c r="R25" s="26"/>
    </row>
    <row r="26" spans="1:18" ht="12.75">
      <c r="A26" s="129"/>
      <c r="B26" s="28" t="s">
        <v>1391</v>
      </c>
      <c r="C26" s="136" t="str">
        <f>VLOOKUP(B26,'ID and Local Area'!A:D,4,FALSE)</f>
        <v> </v>
      </c>
      <c r="D26" s="198"/>
      <c r="E26" s="198"/>
      <c r="F26" s="211"/>
      <c r="G26" s="26"/>
      <c r="H26" s="26"/>
      <c r="I26" s="26"/>
      <c r="J26" s="26"/>
      <c r="K26" s="26"/>
      <c r="L26" s="26"/>
      <c r="M26" s="26"/>
      <c r="N26" s="26"/>
      <c r="O26" s="26"/>
      <c r="P26" s="26"/>
      <c r="Q26" s="26"/>
      <c r="R26" s="26"/>
    </row>
    <row r="27" spans="1:18" ht="12.75">
      <c r="A27" s="129"/>
      <c r="B27" s="28" t="s">
        <v>1391</v>
      </c>
      <c r="C27" s="136" t="str">
        <f>VLOOKUP(B27,'ID and Local Area'!A:D,4,FALSE)</f>
        <v> </v>
      </c>
      <c r="D27" s="198"/>
      <c r="E27" s="198"/>
      <c r="F27" s="211"/>
      <c r="G27" s="26"/>
      <c r="H27" s="26"/>
      <c r="I27" s="26"/>
      <c r="J27" s="26"/>
      <c r="K27" s="26"/>
      <c r="L27" s="26"/>
      <c r="M27" s="26"/>
      <c r="N27" s="26"/>
      <c r="O27" s="26"/>
      <c r="P27" s="26"/>
      <c r="Q27" s="26"/>
      <c r="R27" s="26"/>
    </row>
    <row r="28" spans="1:18" ht="12.75">
      <c r="A28" s="129"/>
      <c r="B28" s="28" t="s">
        <v>1391</v>
      </c>
      <c r="C28" s="136" t="str">
        <f>VLOOKUP(B28,'ID and Local Area'!A:D,4,FALSE)</f>
        <v> </v>
      </c>
      <c r="D28" s="198"/>
      <c r="E28" s="198"/>
      <c r="F28" s="211"/>
      <c r="G28" s="26"/>
      <c r="H28" s="26"/>
      <c r="I28" s="26"/>
      <c r="J28" s="26"/>
      <c r="K28" s="26"/>
      <c r="L28" s="26"/>
      <c r="M28" s="26"/>
      <c r="N28" s="26"/>
      <c r="O28" s="26"/>
      <c r="P28" s="26"/>
      <c r="Q28" s="26"/>
      <c r="R28" s="26"/>
    </row>
    <row r="29" spans="1:18" ht="12.75">
      <c r="A29" s="129"/>
      <c r="B29" s="28" t="s">
        <v>1391</v>
      </c>
      <c r="C29" s="136" t="str">
        <f>VLOOKUP(B29,'ID and Local Area'!A:D,4,FALSE)</f>
        <v> </v>
      </c>
      <c r="D29" s="198"/>
      <c r="E29" s="198"/>
      <c r="F29" s="211"/>
      <c r="G29" s="26"/>
      <c r="H29" s="26"/>
      <c r="I29" s="26"/>
      <c r="J29" s="26"/>
      <c r="K29" s="26"/>
      <c r="L29" s="26"/>
      <c r="M29" s="26"/>
      <c r="N29" s="26"/>
      <c r="O29" s="26"/>
      <c r="P29" s="26"/>
      <c r="Q29" s="26"/>
      <c r="R29" s="26"/>
    </row>
    <row r="30" spans="1:18" ht="12.75">
      <c r="A30" s="129"/>
      <c r="B30" s="28" t="s">
        <v>1391</v>
      </c>
      <c r="C30" s="136" t="str">
        <f>VLOOKUP(B30,'ID and Local Area'!A:D,4,FALSE)</f>
        <v> </v>
      </c>
      <c r="D30" s="198"/>
      <c r="E30" s="198"/>
      <c r="F30" s="211"/>
      <c r="G30" s="26"/>
      <c r="H30" s="26"/>
      <c r="I30" s="26"/>
      <c r="J30" s="26"/>
      <c r="K30" s="26"/>
      <c r="L30" s="26"/>
      <c r="M30" s="26"/>
      <c r="N30" s="26"/>
      <c r="O30" s="26"/>
      <c r="P30" s="26"/>
      <c r="Q30" s="26"/>
      <c r="R30" s="26"/>
    </row>
    <row r="31" spans="1:18" ht="12.75">
      <c r="A31" s="129"/>
      <c r="B31" s="28" t="s">
        <v>1391</v>
      </c>
      <c r="C31" s="136" t="str">
        <f>VLOOKUP(B31,'ID and Local Area'!A:D,4,FALSE)</f>
        <v> </v>
      </c>
      <c r="D31" s="198"/>
      <c r="E31" s="198"/>
      <c r="F31" s="211"/>
      <c r="G31" s="26"/>
      <c r="H31" s="26"/>
      <c r="I31" s="26"/>
      <c r="J31" s="26"/>
      <c r="K31" s="26"/>
      <c r="L31" s="26"/>
      <c r="M31" s="26"/>
      <c r="N31" s="26"/>
      <c r="O31" s="26"/>
      <c r="P31" s="26"/>
      <c r="Q31" s="26"/>
      <c r="R31" s="26"/>
    </row>
    <row r="32" spans="1:18" ht="12.75">
      <c r="A32" s="129"/>
      <c r="B32" s="28" t="s">
        <v>1391</v>
      </c>
      <c r="C32" s="136" t="str">
        <f>VLOOKUP(B32,'ID and Local Area'!A:D,4,FALSE)</f>
        <v> </v>
      </c>
      <c r="D32" s="198"/>
      <c r="E32" s="198"/>
      <c r="F32" s="211"/>
      <c r="G32" s="26"/>
      <c r="H32" s="26"/>
      <c r="I32" s="26"/>
      <c r="J32" s="26"/>
      <c r="K32" s="26"/>
      <c r="L32" s="26"/>
      <c r="M32" s="26"/>
      <c r="N32" s="26"/>
      <c r="O32" s="26"/>
      <c r="P32" s="26"/>
      <c r="Q32" s="26"/>
      <c r="R32" s="26"/>
    </row>
    <row r="33" spans="1:18" ht="12.75">
      <c r="A33" s="129"/>
      <c r="B33" s="28" t="s">
        <v>1391</v>
      </c>
      <c r="C33" s="136" t="str">
        <f>VLOOKUP(B33,'ID and Local Area'!A:D,4,FALSE)</f>
        <v> </v>
      </c>
      <c r="D33" s="198"/>
      <c r="E33" s="198"/>
      <c r="F33" s="211"/>
      <c r="G33" s="26"/>
      <c r="H33" s="26"/>
      <c r="I33" s="26"/>
      <c r="J33" s="26"/>
      <c r="K33" s="26"/>
      <c r="L33" s="26"/>
      <c r="M33" s="26"/>
      <c r="N33" s="26"/>
      <c r="O33" s="26"/>
      <c r="P33" s="26"/>
      <c r="Q33" s="26"/>
      <c r="R33" s="26"/>
    </row>
    <row r="34" spans="1:18" ht="12.75">
      <c r="A34" s="129"/>
      <c r="B34" s="28" t="s">
        <v>1391</v>
      </c>
      <c r="C34" s="136" t="str">
        <f>VLOOKUP(B34,'ID and Local Area'!A:D,4,FALSE)</f>
        <v> </v>
      </c>
      <c r="D34" s="198"/>
      <c r="E34" s="198"/>
      <c r="F34" s="211"/>
      <c r="G34" s="26"/>
      <c r="H34" s="26"/>
      <c r="I34" s="26"/>
      <c r="J34" s="26"/>
      <c r="K34" s="26"/>
      <c r="L34" s="26"/>
      <c r="M34" s="26"/>
      <c r="N34" s="26"/>
      <c r="O34" s="26"/>
      <c r="P34" s="26"/>
      <c r="Q34" s="26"/>
      <c r="R34" s="26"/>
    </row>
    <row r="35" spans="1:18" ht="12.75">
      <c r="A35" s="129"/>
      <c r="B35" s="28" t="s">
        <v>1391</v>
      </c>
      <c r="C35" s="136" t="str">
        <f>VLOOKUP(B35,'ID and Local Area'!A:D,4,FALSE)</f>
        <v> </v>
      </c>
      <c r="D35" s="198"/>
      <c r="E35" s="198"/>
      <c r="F35" s="211"/>
      <c r="G35" s="26"/>
      <c r="H35" s="26"/>
      <c r="I35" s="26"/>
      <c r="J35" s="26"/>
      <c r="K35" s="26"/>
      <c r="L35" s="26"/>
      <c r="M35" s="26"/>
      <c r="N35" s="26"/>
      <c r="O35" s="26"/>
      <c r="P35" s="26"/>
      <c r="Q35" s="26"/>
      <c r="R35" s="26"/>
    </row>
    <row r="36" spans="1:18" ht="12.75">
      <c r="A36" s="140"/>
      <c r="D36" s="28"/>
      <c r="E36" s="28"/>
      <c r="F36" s="212"/>
      <c r="G36" s="26"/>
      <c r="H36" s="26"/>
      <c r="I36" s="26"/>
      <c r="J36" s="26"/>
      <c r="K36" s="26"/>
      <c r="L36" s="26"/>
      <c r="M36" s="26"/>
      <c r="N36" s="26"/>
      <c r="O36" s="26"/>
      <c r="P36" s="26"/>
      <c r="Q36" s="26"/>
      <c r="R36" s="26"/>
    </row>
  </sheetData>
  <sheetProtection sheet="1"/>
  <dataValidations count="5">
    <dataValidation allowBlank="1" showInputMessage="1" showErrorMessage="1" promptTitle="Zone for resource" sqref="F5:F35 C5:C35"/>
    <dataValidation type="list" allowBlank="1" showInputMessage="1" showErrorMessage="1" sqref="E5:E36">
      <formula1>EndMonth</formula1>
    </dataValidation>
    <dataValidation type="list" allowBlank="1" showInputMessage="1" showErrorMessage="1" sqref="D5:D36">
      <formula1>StartMonth</formula1>
    </dataValidation>
    <dataValidation type="list" allowBlank="1" showInputMessage="1" showErrorMessage="1" sqref="B1093:B65536">
      <formula1>SchedulingID</formula1>
    </dataValidation>
    <dataValidation type="list" allowBlank="1" showInputMessage="1" showErrorMessage="1" sqref="B5:B35">
      <formula1>Resource_ID</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2012 Local RA Template</dc:title>
  <dc:subject>Final 2012 Local RA Template</dc:subject>
  <dc:creator>Gratas Sparnauskas</dc:creator>
  <cp:keywords/>
  <dc:description>Final 2012 Local RA Template</dc:description>
  <cp:lastModifiedBy>Gratas Sparnauskas</cp:lastModifiedBy>
  <cp:lastPrinted>2006-07-25T18:43:04Z</cp:lastPrinted>
  <dcterms:created xsi:type="dcterms:W3CDTF">2005-12-07T18:59:59Z</dcterms:created>
  <dcterms:modified xsi:type="dcterms:W3CDTF">2011-08-12T23:19:45Z</dcterms:modified>
  <cp:category/>
  <cp:version/>
  <cp:contentType/>
  <cp:contentStatus/>
</cp:coreProperties>
</file>