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https://pge-my.sharepoint.com/personal/gxz5_pge_com/Documents/Desktop/RA/"/>
    </mc:Choice>
  </mc:AlternateContent>
  <xr:revisionPtr revIDLastSave="2" documentId="13_ncr:1_{608AD1C5-A2F6-4133-8954-E0AAFA65C005}" xr6:coauthVersionLast="47" xr6:coauthVersionMax="47" xr10:uidLastSave="{4B287317-0398-4E02-9528-39CE6160B32A}"/>
  <bookViews>
    <workbookView xWindow="-120" yWindow="-120" windowWidth="20730" windowHeight="11160" xr2:uid="{00000000-000D-0000-FFFF-FFFF00000000}"/>
  </bookViews>
  <sheets>
    <sheet name="IOU Excess Resources Repor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3" l="1"/>
  <c r="G60" i="3"/>
  <c r="F54" i="3" l="1"/>
  <c r="H54" i="3"/>
  <c r="D60" i="3"/>
  <c r="E54" i="3"/>
  <c r="D54" i="3"/>
  <c r="H63" i="3" l="1"/>
  <c r="H65" i="3" s="1"/>
  <c r="G63" i="3"/>
  <c r="G65" i="3" s="1"/>
  <c r="F63" i="3"/>
  <c r="F65" i="3" s="1"/>
  <c r="E63" i="3"/>
  <c r="E65" i="3" s="1"/>
  <c r="D63" i="3"/>
  <c r="D65" i="3" s="1"/>
  <c r="H60" i="3"/>
  <c r="F60" i="3"/>
  <c r="E60" i="3"/>
  <c r="D62" i="3"/>
  <c r="D64" i="3" l="1"/>
  <c r="F62" i="3"/>
  <c r="F64" i="3" s="1"/>
  <c r="E62" i="3"/>
  <c r="E64" i="3" s="1"/>
  <c r="G62" i="3"/>
  <c r="G64" i="3" s="1"/>
  <c r="H62" i="3"/>
  <c r="H64" i="3" l="1"/>
</calcChain>
</file>

<file path=xl/sharedStrings.xml><?xml version="1.0" encoding="utf-8"?>
<sst xmlns="http://schemas.openxmlformats.org/spreadsheetml/2006/main" count="123" uniqueCount="81">
  <si>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</si>
  <si>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</si>
  <si>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</si>
  <si>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</si>
  <si>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</si>
  <si>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</si>
  <si>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</si>
  <si>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2. Excess Resources from IOU Portfolio Above 15% PRM</t>
    </r>
    <r>
      <rPr>
        <sz val="11"/>
        <color theme="1"/>
        <rFont val="Calibri"/>
        <family val="2"/>
        <scheme val="minor"/>
      </rPr>
      <t>: Report any additional "excess resources" above the IOU's 15% PRM requirement being applied to CAM for each month.</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</si>
  <si>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</si>
  <si>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</si>
  <si>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</si>
  <si>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Total resources available as incremental above 15% RA requirement (i.e., progress toward the IOU's incremental effective PRM target)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</si>
  <si>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</si>
  <si>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</si>
  <si>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</si>
  <si>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</si>
  <si>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</si>
  <si>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</si>
  <si>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</si>
  <si>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</si>
  <si>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</si>
  <si>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2. Excess Resources from IOU Portfolio Above 15% PRM</t>
  </si>
  <si>
    <t>SUBTOTAL SUPPLY-side Excess Procurement</t>
  </si>
  <si>
    <t>3. Demand-Side Emergency Reliability OIR Procurement</t>
  </si>
  <si>
    <t>Indicate subcategories of resource, if applicable</t>
  </si>
  <si>
    <t>MW reported</t>
  </si>
  <si>
    <t>ELRP Enrollment</t>
  </si>
  <si>
    <t>N/A</t>
  </si>
  <si>
    <t>DR program expansion</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</si>
  <si>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</si>
  <si>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</si>
  <si>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</si>
  <si>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</si>
  <si>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</si>
  <si>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</si>
  <si>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</si>
  <si>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</si>
  <si>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</si>
  <si>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</si>
  <si>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</si>
  <si>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</si>
  <si>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t>Pacific Gas and Electric</t>
  </si>
  <si>
    <t>Sierra Pacific Industries</t>
  </si>
  <si>
    <t>Chevron Taft/Cadet</t>
  </si>
  <si>
    <t>Chevron Cymric</t>
  </si>
  <si>
    <t>Chevron Coalinga</t>
  </si>
  <si>
    <t>Chevron SE Kern River</t>
  </si>
  <si>
    <t>Chevron McKittrick</t>
  </si>
  <si>
    <t>Wheelabrator Shasta</t>
  </si>
  <si>
    <t>Import RA: PowerEx</t>
  </si>
  <si>
    <t>Import RA: Morgan Stanley</t>
  </si>
  <si>
    <t>Tesoro Martinez</t>
  </si>
  <si>
    <t>Import RA: TransAlta</t>
  </si>
  <si>
    <t>Chevron East Ridge</t>
  </si>
  <si>
    <t>UOG Enhancements - Gateway</t>
  </si>
  <si>
    <t>UOG Enhancements - Colusa</t>
  </si>
  <si>
    <t>Short-term Energy-Only Call-Option</t>
  </si>
  <si>
    <t>Firm Import</t>
  </si>
  <si>
    <t>UOG Enhancement</t>
  </si>
  <si>
    <t>Not included in Cost Recovery for System Reliability OIR</t>
  </si>
  <si>
    <t>AL-6504</t>
  </si>
  <si>
    <t>AL-6323</t>
  </si>
  <si>
    <t>AL-6088, page 6</t>
  </si>
  <si>
    <t>Amount to be Shown on RA/Supply Plan</t>
  </si>
  <si>
    <t>Calpine</t>
  </si>
  <si>
    <t>Elk Hills</t>
  </si>
  <si>
    <t>Vistra</t>
  </si>
  <si>
    <t>PPA extension</t>
  </si>
  <si>
    <t>Short-term RA only</t>
  </si>
  <si>
    <t>Excess Resources</t>
  </si>
  <si>
    <t>Other (Smart Thermostat)</t>
  </si>
  <si>
    <t>AL-6604</t>
  </si>
  <si>
    <t>New build</t>
  </si>
  <si>
    <t>AL-6619</t>
  </si>
  <si>
    <t>DRAM</t>
  </si>
  <si>
    <t>Import RA: Guzman Energy LLC</t>
  </si>
  <si>
    <t>Import RA: Dynasty Power Inc.</t>
  </si>
  <si>
    <t>Import RA: ConocoPhilips</t>
  </si>
  <si>
    <t>Import RA: BPA</t>
  </si>
  <si>
    <t>"Applying the TAC area CAISO load shares for each utility’s service territory to the contingency procurement set forth in this decision results in target procurement amounts of 900 MW-1,350 MW each for PG&amp;E and SCE service territories and 200 MW-300 MW for SDG&amp;E service territory." (D.21-12-015, Findings of Fact 28)  PG&amp;E has Excess Resources from its portfolio available to supplement the above listed resources in October 2022.  These supplemental megawatts are not captured in the above total and will not be subject to cost recovery through D.21-12-015.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</si>
  <si>
    <t>Excess Resources from IOU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</si>
</sst>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11"/>
      <color theme="1"/>
      <name val="Calibri"/>
      <family val="2"/>
      <scheme val="minor"/>
    </font>
    <font>
      <b/>
      <sz val="10"/>
      <color rgb="FFFF0000"/>
      <name val="Arial"/>
      <family val="2"/>
    </font>
    <font>
      <sz val="9"/>
      <color theme="1"/>
      <name val="Calibri"/>
      <family val="2"/>
      <scheme val="minor"/>
    </font>
    <font>
      <b/>
      <sz val="11"/>
      <color rgb="FFFF0000"/>
      <name val="Calibri"/>
      <family val="2"/>
      <scheme val="minor"/>
    </font>
    <font>
      <sz val="11"/>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124">
    <xf numFmtId="0" fontId="0" fillId="0" borderId="0" xfId="0"/>
    <xf numFmtId="0" fontId="0" fillId="0" borderId="0" xfId="0" applyAlignment="1">
      <alignment wrapText="1"/>
    </xf>
    <xf numFmtId="0" fontId="1" fillId="0" borderId="0" xfId="0" applyFont="1"/>
    <xf numFmtId="0" fontId="0" fillId="0" borderId="7" xfId="0" applyFill="1" applyBorder="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0" fillId="0" borderId="0" xfId="0" applyFill="1"/>
    <xf numFmtId="0" fontId="3" fillId="0" borderId="0" xfId="0" applyFont="1" applyBorder="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0" xfId="0" applyFill="1" applyBorder="1"/>
    <xf numFmtId="0" fontId="3" fillId="0" borderId="0" xfId="0" applyFont="1" applyFill="1" applyBorder="1"/>
    <xf numFmtId="0" fontId="0" fillId="0" borderId="24" xfId="0" applyBorder="1"/>
    <xf numFmtId="0" fontId="0" fillId="0" borderId="24" xfId="0" applyFill="1" applyBorder="1"/>
    <xf numFmtId="0" fontId="0" fillId="0" borderId="23" xfId="0" applyFont="1" applyBorder="1" applyAlignment="1">
      <alignment horizontal="left" indent="3"/>
    </xf>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0" fillId="0" borderId="4" xfId="0" applyFont="1" applyFill="1" applyBorder="1"/>
    <xf numFmtId="0" fontId="3" fillId="9" borderId="36" xfId="0" applyFont="1" applyFill="1" applyBorder="1"/>
    <xf numFmtId="0" fontId="0" fillId="0" borderId="4" xfId="0" applyBorder="1" applyAlignment="1">
      <alignment horizontal="left"/>
    </xf>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7" fontId="7" fillId="7" borderId="41" xfId="0" applyNumberFormat="1" applyFont="1" applyFill="1" applyBorder="1" applyAlignment="1">
      <alignment horizontal="center"/>
    </xf>
    <xf numFmtId="1" fontId="1" fillId="0" borderId="0" xfId="0" applyNumberFormat="1" applyFont="1" applyFill="1" applyBorder="1" applyAlignment="1">
      <alignment horizontal="right"/>
    </xf>
    <xf numFmtId="0" fontId="6" fillId="0" borderId="0" xfId="0" applyFont="1" applyFill="1" applyBorder="1" applyAlignment="1">
      <alignment horizontal="right"/>
    </xf>
    <xf numFmtId="0" fontId="0" fillId="0" borderId="20" xfId="0" applyFont="1" applyBorder="1" applyAlignment="1">
      <alignment horizontal="center"/>
    </xf>
    <xf numFmtId="0" fontId="0" fillId="0" borderId="21" xfId="0" applyFont="1" applyBorder="1" applyAlignment="1">
      <alignment horizontal="center"/>
    </xf>
    <xf numFmtId="0" fontId="0" fillId="0" borderId="4" xfId="0" applyFont="1" applyBorder="1" applyAlignment="1">
      <alignment wrapText="1"/>
    </xf>
    <xf numFmtId="0" fontId="0" fillId="0" borderId="7" xfId="0" applyFont="1"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Fill="1" applyBorder="1" applyAlignment="1">
      <alignment vertical="center"/>
    </xf>
    <xf numFmtId="0" fontId="2" fillId="2" borderId="1" xfId="0" applyFont="1" applyFill="1" applyBorder="1" applyAlignment="1">
      <alignment horizont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5" borderId="6" xfId="0" applyNumberFormat="1" applyFill="1" applyBorder="1" applyAlignment="1">
      <alignment horizontal="right"/>
    </xf>
    <xf numFmtId="3" fontId="0" fillId="5" borderId="2"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0" fontId="7" fillId="7" borderId="8" xfId="0" applyFont="1" applyFill="1" applyBorder="1" applyAlignment="1">
      <alignment horizontal="center" wrapText="1"/>
    </xf>
    <xf numFmtId="17" fontId="7" fillId="7" borderId="10" xfId="0" applyNumberFormat="1" applyFont="1" applyFill="1" applyBorder="1" applyAlignment="1">
      <alignment horizontal="center"/>
    </xf>
    <xf numFmtId="0" fontId="0" fillId="0" borderId="25" xfId="0" applyFont="1" applyBorder="1" applyAlignment="1">
      <alignment horizontal="center" wrapText="1"/>
    </xf>
    <xf numFmtId="0" fontId="2" fillId="2" borderId="35" xfId="0" applyFont="1" applyFill="1" applyBorder="1" applyAlignment="1">
      <alignment horizontal="center" wrapText="1"/>
    </xf>
    <xf numFmtId="0" fontId="2" fillId="2" borderId="1" xfId="0" applyFont="1" applyFill="1" applyBorder="1" applyAlignment="1">
      <alignment horizontal="center" wrapText="1"/>
    </xf>
    <xf numFmtId="14" fontId="0" fillId="0" borderId="22" xfId="0" applyNumberFormat="1" applyFont="1" applyBorder="1" applyAlignment="1">
      <alignment horizontal="center"/>
    </xf>
    <xf numFmtId="4" fontId="0" fillId="0" borderId="4" xfId="0" applyNumberFormat="1" applyBorder="1" applyAlignment="1">
      <alignment horizontal="right"/>
    </xf>
    <xf numFmtId="4" fontId="0" fillId="0" borderId="0" xfId="0" applyNumberFormat="1" applyBorder="1" applyAlignment="1">
      <alignment horizontal="right"/>
    </xf>
    <xf numFmtId="4" fontId="0" fillId="0" borderId="4" xfId="0" applyNumberFormat="1" applyFill="1" applyBorder="1" applyAlignment="1">
      <alignment horizontal="right"/>
    </xf>
    <xf numFmtId="4" fontId="0" fillId="0" borderId="0" xfId="0" applyNumberFormat="1" applyFill="1" applyBorder="1" applyAlignment="1">
      <alignment horizontal="right"/>
    </xf>
    <xf numFmtId="4" fontId="0" fillId="0" borderId="5" xfId="0" applyNumberFormat="1" applyFill="1" applyBorder="1" applyAlignment="1">
      <alignment horizontal="right"/>
    </xf>
    <xf numFmtId="4" fontId="0" fillId="0" borderId="0" xfId="0" applyNumberFormat="1" applyFill="1" applyBorder="1"/>
    <xf numFmtId="4" fontId="0" fillId="0" borderId="37" xfId="0" applyNumberFormat="1" applyBorder="1" applyAlignment="1">
      <alignment horizontal="right"/>
    </xf>
    <xf numFmtId="4" fontId="0" fillId="0" borderId="30" xfId="0" applyNumberFormat="1" applyBorder="1" applyAlignment="1">
      <alignment horizontal="right"/>
    </xf>
    <xf numFmtId="0" fontId="0" fillId="0" borderId="23" xfId="0" applyFont="1" applyFill="1" applyBorder="1" applyAlignment="1">
      <alignment horizontal="left" indent="3"/>
    </xf>
    <xf numFmtId="0" fontId="0" fillId="0" borderId="4" xfId="0" applyFill="1" applyBorder="1"/>
    <xf numFmtId="0" fontId="9" fillId="0" borderId="0" xfId="0" applyFont="1" applyProtection="1">
      <protection locked="0"/>
    </xf>
    <xf numFmtId="0" fontId="12" fillId="0" borderId="0" xfId="0" applyFont="1" applyAlignment="1">
      <alignment horizontal="right" vertical="center"/>
    </xf>
    <xf numFmtId="0" fontId="13" fillId="0" borderId="0" xfId="0" applyFont="1" applyAlignment="1">
      <alignment horizontal="right" vertical="center"/>
    </xf>
    <xf numFmtId="0" fontId="0" fillId="0" borderId="0" xfId="0" applyAlignment="1">
      <alignment vertical="top" wrapText="1"/>
    </xf>
    <xf numFmtId="4" fontId="0" fillId="0" borderId="30" xfId="0" applyNumberFormat="1" applyFill="1" applyBorder="1" applyAlignment="1">
      <alignment horizontal="right"/>
    </xf>
    <xf numFmtId="4" fontId="0" fillId="0" borderId="19" xfId="0" applyNumberFormat="1" applyFill="1" applyBorder="1" applyAlignment="1">
      <alignment horizontal="right"/>
    </xf>
    <xf numFmtId="3" fontId="1" fillId="8" borderId="26" xfId="0" applyNumberFormat="1" applyFont="1" applyFill="1" applyBorder="1" applyAlignment="1">
      <alignment horizontal="right"/>
    </xf>
    <xf numFmtId="3" fontId="0" fillId="5" borderId="29" xfId="0" applyNumberFormat="1" applyFill="1" applyBorder="1" applyAlignment="1">
      <alignment horizontal="right"/>
    </xf>
    <xf numFmtId="3" fontId="0" fillId="10" borderId="19" xfId="0" applyNumberFormat="1" applyFill="1" applyBorder="1" applyAlignment="1">
      <alignment horizontal="right"/>
    </xf>
    <xf numFmtId="3" fontId="1" fillId="9" borderId="18" xfId="0" applyNumberFormat="1" applyFont="1" applyFill="1" applyBorder="1" applyAlignment="1">
      <alignment horizontal="right"/>
    </xf>
    <xf numFmtId="4" fontId="0" fillId="0" borderId="44" xfId="0" applyNumberFormat="1" applyFill="1" applyBorder="1" applyAlignment="1">
      <alignment horizontal="right"/>
    </xf>
    <xf numFmtId="0" fontId="0" fillId="0" borderId="23" xfId="0" applyBorder="1" applyAlignment="1">
      <alignment horizontal="left" indent="3"/>
    </xf>
    <xf numFmtId="4" fontId="0" fillId="0" borderId="45" xfId="0" applyNumberFormat="1" applyBorder="1" applyAlignment="1">
      <alignment horizontal="right"/>
    </xf>
    <xf numFmtId="4" fontId="0" fillId="0" borderId="46" xfId="0" applyNumberFormat="1" applyBorder="1" applyAlignment="1">
      <alignment horizontal="right"/>
    </xf>
    <xf numFmtId="4" fontId="0" fillId="0" borderId="5" xfId="0" applyNumberFormat="1" applyBorder="1" applyAlignment="1">
      <alignment horizontal="right"/>
    </xf>
    <xf numFmtId="0" fontId="0" fillId="2" borderId="42"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0" fontId="1" fillId="10" borderId="17" xfId="0" applyFont="1" applyFill="1" applyBorder="1" applyAlignment="1">
      <alignment horizontal="right"/>
    </xf>
    <xf numFmtId="0" fontId="1" fillId="10" borderId="18" xfId="0" applyFont="1" applyFill="1" applyBorder="1" applyAlignment="1">
      <alignment horizontal="right"/>
    </xf>
    <xf numFmtId="0" fontId="2" fillId="2" borderId="1" xfId="0" applyFont="1" applyFill="1" applyBorder="1" applyAlignment="1">
      <alignment horizontal="center" wrapText="1"/>
    </xf>
    <xf numFmtId="0" fontId="0" fillId="2" borderId="25" xfId="0" applyFont="1" applyFill="1" applyBorder="1" applyAlignment="1">
      <alignment horizontal="left" vertical="top" wrapText="1"/>
    </xf>
    <xf numFmtId="0" fontId="0" fillId="2" borderId="19" xfId="0" applyFont="1" applyFill="1" applyBorder="1" applyAlignment="1">
      <alignment horizontal="left" vertical="top" wrapText="1"/>
    </xf>
    <xf numFmtId="0" fontId="11" fillId="0" borderId="0" xfId="0" applyFont="1" applyAlignment="1">
      <alignment horizontal="center"/>
    </xf>
    <xf numFmtId="0" fontId="10" fillId="0" borderId="0" xfId="0" applyFont="1" applyAlignment="1">
      <alignment horizontal="left" vertical="top" wrapText="1"/>
    </xf>
    <xf numFmtId="0" fontId="0" fillId="6" borderId="25" xfId="0" applyFill="1" applyBorder="1" applyAlignment="1">
      <alignment horizontal="left" wrapText="1"/>
    </xf>
    <xf numFmtId="0" fontId="0" fillId="6" borderId="19" xfId="0" applyFill="1" applyBorder="1" applyAlignment="1">
      <alignment horizontal="left"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cellXfs>
  <cellStyles count="2">
    <cellStyle name="Normal" xfId="0" builtinId="0"/>
    <cellStyle name="Normal 3 3" xfId="1" xr:uid="{16C7750D-E1B5-444E-9EFC-8CBE5B63215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A1:S86"/>
  <sheetViews>
    <sheetView tabSelected="1" zoomScale="90" zoomScaleNormal="90" workbookViewId="0">
      <selection activeCell="A5" sqref="A5"/>
    </sheetView>
  </sheetViews>
  <sheetFormatPr defaultRowHeight="15" x14ac:dyDescent="0.25"/>
  <cols>
    <col min="1" max="1" width="15.5703125" customWidth="1"/>
    <col min="2" max="2" width="51.42578125" customWidth="1"/>
    <col min="3" max="3" width="49" customWidth="1"/>
    <col min="4" max="8" width="8.28515625" customWidth="1"/>
    <col min="9" max="9" width="26.140625" customWidth="1"/>
    <col min="10" max="10" width="68.7109375" bestFit="1" customWidth="1"/>
  </cols>
  <sheetData>
    <row r="1" spans="2:10" ht="15.75" thickBot="1" x14ac:dyDescent="0.3"/>
    <row r="2" spans="2:10" ht="24" thickBot="1" x14ac:dyDescent="0.3">
      <c r="B2" s="95" t="s">
        <v>0</v>
      </c>
      <c r="C2" s="96"/>
      <c r="D2" s="45"/>
      <c r="E2" s="45"/>
      <c r="G2" s="2"/>
      <c r="I2" s="8"/>
      <c r="J2" s="8"/>
    </row>
    <row r="3" spans="2:10" ht="15.75" thickBot="1" x14ac:dyDescent="0.3">
      <c r="I3" s="8"/>
      <c r="J3" s="8"/>
    </row>
    <row r="4" spans="2:10" x14ac:dyDescent="0.25">
      <c r="B4" s="5" t="s">
        <v>1</v>
      </c>
      <c r="C4" s="34" t="s">
        <v>41</v>
      </c>
    </row>
    <row r="5" spans="2:10" x14ac:dyDescent="0.25">
      <c r="B5" s="6" t="s">
        <v>2</v>
      </c>
      <c r="C5" s="35">
        <v>900</v>
      </c>
    </row>
    <row r="6" spans="2:10" ht="15.75" thickBot="1" x14ac:dyDescent="0.3">
      <c r="B6" s="7" t="s">
        <v>3</v>
      </c>
      <c r="C6" s="65">
        <v>44835</v>
      </c>
    </row>
    <row r="7" spans="2:10" ht="15.75" thickBot="1" x14ac:dyDescent="0.3"/>
    <row r="8" spans="2:10" ht="15" customHeight="1" x14ac:dyDescent="0.25">
      <c r="B8" s="97" t="s">
        <v>4</v>
      </c>
      <c r="C8" s="98"/>
    </row>
    <row r="9" spans="2:10" ht="15" customHeight="1" x14ac:dyDescent="0.25">
      <c r="B9" s="91" t="s">
        <v>5</v>
      </c>
      <c r="C9" s="92"/>
    </row>
    <row r="10" spans="2:10" ht="15" customHeight="1" x14ac:dyDescent="0.25">
      <c r="B10" s="93"/>
      <c r="C10" s="94"/>
    </row>
    <row r="11" spans="2:10" ht="15" customHeight="1" x14ac:dyDescent="0.25">
      <c r="B11" s="93" t="s">
        <v>6</v>
      </c>
      <c r="C11" s="94"/>
    </row>
    <row r="12" spans="2:10" ht="15" customHeight="1" x14ac:dyDescent="0.25">
      <c r="B12" s="93"/>
      <c r="C12" s="94"/>
    </row>
    <row r="13" spans="2:10" ht="15" customHeight="1" x14ac:dyDescent="0.25">
      <c r="B13" s="93"/>
      <c r="C13" s="94"/>
    </row>
    <row r="14" spans="2:10" ht="15" customHeight="1" x14ac:dyDescent="0.25">
      <c r="B14" s="93" t="s">
        <v>7</v>
      </c>
      <c r="C14" s="94"/>
    </row>
    <row r="15" spans="2:10" x14ac:dyDescent="0.25">
      <c r="B15" s="93"/>
      <c r="C15" s="94"/>
    </row>
    <row r="16" spans="2:10" ht="15" customHeight="1" x14ac:dyDescent="0.25">
      <c r="B16" s="93" t="s">
        <v>8</v>
      </c>
      <c r="C16" s="94"/>
    </row>
    <row r="17" spans="1:10" ht="15" customHeight="1" thickBot="1" x14ac:dyDescent="0.3">
      <c r="B17" s="112"/>
      <c r="C17" s="113"/>
    </row>
    <row r="18" spans="1:10" x14ac:dyDescent="0.25">
      <c r="F18" s="114"/>
      <c r="G18" s="114"/>
      <c r="H18" s="114"/>
    </row>
    <row r="19" spans="1:10" ht="19.5" thickBot="1" x14ac:dyDescent="0.35">
      <c r="B19" s="76"/>
      <c r="C19" s="4" t="s">
        <v>9</v>
      </c>
    </row>
    <row r="20" spans="1:10" ht="16.5" thickBot="1" x14ac:dyDescent="0.3">
      <c r="C20" s="60"/>
      <c r="D20" s="30">
        <v>44713</v>
      </c>
      <c r="E20" s="20">
        <v>44743</v>
      </c>
      <c r="F20" s="20">
        <v>44774</v>
      </c>
      <c r="G20" s="20">
        <v>44805</v>
      </c>
      <c r="H20" s="61">
        <v>44835</v>
      </c>
    </row>
    <row r="21" spans="1:10" ht="15.75" thickBot="1" x14ac:dyDescent="0.3">
      <c r="B21" s="76"/>
      <c r="C21" s="62" t="s">
        <v>10</v>
      </c>
      <c r="D21" s="72">
        <v>670.84</v>
      </c>
      <c r="E21" s="73">
        <v>706</v>
      </c>
      <c r="F21" s="73">
        <v>652.66</v>
      </c>
      <c r="G21" s="80">
        <v>756.94</v>
      </c>
      <c r="H21" s="81">
        <v>703.9</v>
      </c>
    </row>
    <row r="22" spans="1:10" x14ac:dyDescent="0.25">
      <c r="F22" s="76"/>
    </row>
    <row r="23" spans="1:10" ht="19.5" thickBot="1" x14ac:dyDescent="0.35">
      <c r="B23" s="4" t="s">
        <v>11</v>
      </c>
      <c r="C23" s="4"/>
    </row>
    <row r="24" spans="1:10" ht="32.25" thickBot="1" x14ac:dyDescent="0.3">
      <c r="B24" s="19" t="s">
        <v>12</v>
      </c>
      <c r="C24" s="24" t="s">
        <v>13</v>
      </c>
      <c r="D24" s="30">
        <v>44713</v>
      </c>
      <c r="E24" s="20">
        <v>44743</v>
      </c>
      <c r="F24" s="20">
        <v>44774</v>
      </c>
      <c r="G24" s="20">
        <v>44805</v>
      </c>
      <c r="H24" s="31">
        <v>44835</v>
      </c>
      <c r="I24" s="29" t="s">
        <v>14</v>
      </c>
      <c r="J24" s="21" t="s">
        <v>15</v>
      </c>
    </row>
    <row r="25" spans="1:10" ht="29.25" customHeight="1" x14ac:dyDescent="0.25">
      <c r="B25" s="47" t="s">
        <v>16</v>
      </c>
      <c r="C25" s="64" t="s">
        <v>17</v>
      </c>
      <c r="D25" s="111" t="s">
        <v>18</v>
      </c>
      <c r="E25" s="111"/>
      <c r="F25" s="111"/>
      <c r="G25" s="111"/>
      <c r="H25" s="111"/>
      <c r="I25" s="46" t="s">
        <v>19</v>
      </c>
      <c r="J25" s="48" t="s">
        <v>20</v>
      </c>
    </row>
    <row r="26" spans="1:10" x14ac:dyDescent="0.25">
      <c r="A26" s="76"/>
      <c r="B26" s="18" t="s">
        <v>42</v>
      </c>
      <c r="C26" s="36" t="s">
        <v>56</v>
      </c>
      <c r="D26" s="66">
        <v>7</v>
      </c>
      <c r="E26" s="67">
        <v>7</v>
      </c>
      <c r="F26" s="69">
        <v>7</v>
      </c>
      <c r="G26" s="69">
        <v>7</v>
      </c>
      <c r="H26" s="70">
        <v>10</v>
      </c>
      <c r="I26" s="3" t="s">
        <v>71</v>
      </c>
      <c r="J26" s="16"/>
    </row>
    <row r="27" spans="1:10" s="8" customFormat="1" x14ac:dyDescent="0.25">
      <c r="A27" s="76"/>
      <c r="B27" s="18" t="s">
        <v>43</v>
      </c>
      <c r="C27" s="36" t="s">
        <v>56</v>
      </c>
      <c r="D27" s="68">
        <v>2.2000000000000002</v>
      </c>
      <c r="E27" s="69">
        <v>2.2000000000000002</v>
      </c>
      <c r="F27" s="69">
        <v>2.2000000000000002</v>
      </c>
      <c r="G27" s="69">
        <v>2.2000000000000002</v>
      </c>
      <c r="H27" s="70">
        <v>2.2000000000000002</v>
      </c>
      <c r="I27" s="3" t="s">
        <v>71</v>
      </c>
      <c r="J27" s="17"/>
    </row>
    <row r="28" spans="1:10" s="8" customFormat="1" x14ac:dyDescent="0.25">
      <c r="A28" s="76"/>
      <c r="B28" s="18" t="s">
        <v>44</v>
      </c>
      <c r="C28" s="36" t="s">
        <v>56</v>
      </c>
      <c r="D28" s="68">
        <v>1.5</v>
      </c>
      <c r="E28" s="69">
        <v>1.5</v>
      </c>
      <c r="F28" s="69">
        <v>1.5</v>
      </c>
      <c r="G28" s="69">
        <v>1.5</v>
      </c>
      <c r="H28" s="70">
        <v>1.5</v>
      </c>
      <c r="I28" s="3" t="s">
        <v>71</v>
      </c>
      <c r="J28" s="17"/>
    </row>
    <row r="29" spans="1:10" s="8" customFormat="1" x14ac:dyDescent="0.25">
      <c r="A29" s="76"/>
      <c r="B29" s="18" t="s">
        <v>45</v>
      </c>
      <c r="C29" s="36" t="s">
        <v>56</v>
      </c>
      <c r="D29" s="68">
        <v>3.2</v>
      </c>
      <c r="E29" s="69">
        <v>3.2</v>
      </c>
      <c r="F29" s="69">
        <v>3.2</v>
      </c>
      <c r="G29" s="69">
        <v>3.2</v>
      </c>
      <c r="H29" s="70">
        <v>3.2</v>
      </c>
      <c r="I29" s="3" t="s">
        <v>71</v>
      </c>
      <c r="J29" s="17"/>
    </row>
    <row r="30" spans="1:10" s="8" customFormat="1" x14ac:dyDescent="0.25">
      <c r="A30" s="76"/>
      <c r="B30" s="18" t="s">
        <v>46</v>
      </c>
      <c r="C30" s="36" t="s">
        <v>56</v>
      </c>
      <c r="D30" s="68">
        <v>15</v>
      </c>
      <c r="E30" s="69">
        <v>15</v>
      </c>
      <c r="F30" s="69">
        <v>15</v>
      </c>
      <c r="G30" s="69">
        <v>15</v>
      </c>
      <c r="H30" s="70">
        <v>15</v>
      </c>
      <c r="I30" s="3" t="s">
        <v>71</v>
      </c>
      <c r="J30" s="17"/>
    </row>
    <row r="31" spans="1:10" s="8" customFormat="1" x14ac:dyDescent="0.25">
      <c r="A31" s="76"/>
      <c r="B31" s="18" t="s">
        <v>53</v>
      </c>
      <c r="C31" s="36" t="s">
        <v>56</v>
      </c>
      <c r="D31" s="68">
        <v>3</v>
      </c>
      <c r="E31" s="69">
        <v>3</v>
      </c>
      <c r="F31" s="69">
        <v>3</v>
      </c>
      <c r="G31" s="69">
        <v>3</v>
      </c>
      <c r="H31" s="70">
        <v>3</v>
      </c>
      <c r="I31" s="3" t="s">
        <v>71</v>
      </c>
      <c r="J31" s="17"/>
    </row>
    <row r="32" spans="1:10" s="8" customFormat="1" x14ac:dyDescent="0.25">
      <c r="A32" s="76"/>
      <c r="B32" s="18" t="s">
        <v>47</v>
      </c>
      <c r="C32" s="36" t="s">
        <v>56</v>
      </c>
      <c r="D32" s="68">
        <v>4.5</v>
      </c>
      <c r="E32" s="69">
        <v>4.5</v>
      </c>
      <c r="F32" s="69">
        <v>4.5</v>
      </c>
      <c r="G32" s="69">
        <v>4.5</v>
      </c>
      <c r="H32" s="70">
        <v>4.5</v>
      </c>
      <c r="I32" s="3" t="s">
        <v>71</v>
      </c>
      <c r="J32" s="17"/>
    </row>
    <row r="33" spans="1:10" s="8" customFormat="1" x14ac:dyDescent="0.25">
      <c r="A33" s="76"/>
      <c r="B33" s="18" t="s">
        <v>48</v>
      </c>
      <c r="C33" s="36" t="s">
        <v>56</v>
      </c>
      <c r="D33" s="68">
        <v>15.9</v>
      </c>
      <c r="E33" s="69">
        <v>15.9</v>
      </c>
      <c r="F33" s="69">
        <v>15.9</v>
      </c>
      <c r="G33" s="69">
        <v>15.9</v>
      </c>
      <c r="H33" s="70">
        <v>15.9</v>
      </c>
      <c r="I33" s="3" t="s">
        <v>71</v>
      </c>
      <c r="J33" s="17"/>
    </row>
    <row r="34" spans="1:10" s="8" customFormat="1" x14ac:dyDescent="0.25">
      <c r="A34" s="76"/>
      <c r="B34" s="74" t="s">
        <v>49</v>
      </c>
      <c r="C34" s="25" t="s">
        <v>57</v>
      </c>
      <c r="D34" s="68">
        <v>125</v>
      </c>
      <c r="E34" s="69">
        <v>125</v>
      </c>
      <c r="F34" s="69">
        <v>125</v>
      </c>
      <c r="G34" s="69">
        <v>125</v>
      </c>
      <c r="H34" s="69"/>
      <c r="I34" s="3"/>
      <c r="J34" s="17"/>
    </row>
    <row r="35" spans="1:10" s="8" customFormat="1" x14ac:dyDescent="0.25">
      <c r="A35" s="76"/>
      <c r="B35" s="74" t="s">
        <v>49</v>
      </c>
      <c r="C35" s="25" t="s">
        <v>57</v>
      </c>
      <c r="D35" s="68">
        <v>75</v>
      </c>
      <c r="E35" s="71">
        <v>75</v>
      </c>
      <c r="F35" s="69">
        <v>75</v>
      </c>
      <c r="G35" s="69">
        <v>75</v>
      </c>
      <c r="H35" s="70"/>
      <c r="I35" s="3" t="s">
        <v>60</v>
      </c>
      <c r="J35" s="17"/>
    </row>
    <row r="36" spans="1:10" s="8" customFormat="1" x14ac:dyDescent="0.25">
      <c r="A36" s="76"/>
      <c r="B36" s="74" t="s">
        <v>49</v>
      </c>
      <c r="C36" s="25" t="s">
        <v>57</v>
      </c>
      <c r="D36" s="68">
        <v>200</v>
      </c>
      <c r="E36" s="71">
        <v>200</v>
      </c>
      <c r="F36" s="69">
        <v>200</v>
      </c>
      <c r="G36" s="69">
        <v>200</v>
      </c>
      <c r="H36" s="70"/>
      <c r="I36" s="3"/>
      <c r="J36" s="17"/>
    </row>
    <row r="37" spans="1:10" s="8" customFormat="1" x14ac:dyDescent="0.25">
      <c r="A37" s="76"/>
      <c r="B37" s="74" t="s">
        <v>50</v>
      </c>
      <c r="C37" s="25" t="s">
        <v>57</v>
      </c>
      <c r="D37" s="68">
        <v>50</v>
      </c>
      <c r="E37" s="71">
        <v>50</v>
      </c>
      <c r="F37" s="69"/>
      <c r="G37" s="69">
        <v>41</v>
      </c>
      <c r="H37" s="70">
        <v>100</v>
      </c>
      <c r="I37" s="3"/>
      <c r="J37" s="17"/>
    </row>
    <row r="38" spans="1:10" s="8" customFormat="1" x14ac:dyDescent="0.25">
      <c r="A38" s="76"/>
      <c r="B38" s="74" t="s">
        <v>52</v>
      </c>
      <c r="C38" s="25" t="s">
        <v>57</v>
      </c>
      <c r="D38" s="68"/>
      <c r="E38" s="71">
        <v>50</v>
      </c>
      <c r="F38" s="69">
        <v>50</v>
      </c>
      <c r="G38" s="69">
        <v>50</v>
      </c>
      <c r="H38" s="70">
        <v>50</v>
      </c>
      <c r="I38" s="3"/>
      <c r="J38" s="17"/>
    </row>
    <row r="39" spans="1:10" s="8" customFormat="1" x14ac:dyDescent="0.25">
      <c r="A39" s="76"/>
      <c r="B39" s="74" t="s">
        <v>75</v>
      </c>
      <c r="C39" s="25" t="s">
        <v>57</v>
      </c>
      <c r="D39" s="68"/>
      <c r="E39" s="71"/>
      <c r="F39" s="69"/>
      <c r="G39" s="69">
        <v>25</v>
      </c>
      <c r="H39" s="70"/>
      <c r="I39" s="3"/>
      <c r="J39" s="17"/>
    </row>
    <row r="40" spans="1:10" s="8" customFormat="1" x14ac:dyDescent="0.25">
      <c r="A40" s="76"/>
      <c r="B40" s="74" t="s">
        <v>76</v>
      </c>
      <c r="C40" s="25" t="s">
        <v>57</v>
      </c>
      <c r="D40" s="68"/>
      <c r="E40" s="71"/>
      <c r="F40" s="69"/>
      <c r="G40" s="69">
        <v>25</v>
      </c>
      <c r="H40" s="70"/>
      <c r="I40" s="3"/>
      <c r="J40" s="17"/>
    </row>
    <row r="41" spans="1:10" s="8" customFormat="1" x14ac:dyDescent="0.25">
      <c r="A41" s="76"/>
      <c r="B41" s="74" t="s">
        <v>78</v>
      </c>
      <c r="C41" s="25" t="s">
        <v>57</v>
      </c>
      <c r="D41" s="68"/>
      <c r="E41" s="71"/>
      <c r="F41" s="69"/>
      <c r="G41" s="69">
        <v>100</v>
      </c>
      <c r="H41" s="69"/>
      <c r="I41" s="3"/>
      <c r="J41" s="17"/>
    </row>
    <row r="42" spans="1:10" s="8" customFormat="1" x14ac:dyDescent="0.25">
      <c r="A42" s="76"/>
      <c r="B42" s="18" t="s">
        <v>51</v>
      </c>
      <c r="C42" s="25" t="s">
        <v>67</v>
      </c>
      <c r="D42" s="68">
        <v>45</v>
      </c>
      <c r="E42" s="71">
        <v>100</v>
      </c>
      <c r="F42" s="71">
        <v>100</v>
      </c>
      <c r="G42" s="71">
        <v>100</v>
      </c>
      <c r="H42" s="71">
        <v>100</v>
      </c>
      <c r="I42" s="3" t="s">
        <v>61</v>
      </c>
      <c r="J42" s="17"/>
    </row>
    <row r="43" spans="1:10" s="8" customFormat="1" x14ac:dyDescent="0.25">
      <c r="A43" s="76"/>
      <c r="B43" s="18" t="s">
        <v>77</v>
      </c>
      <c r="C43" s="25" t="s">
        <v>57</v>
      </c>
      <c r="D43" s="68"/>
      <c r="E43" s="71"/>
      <c r="F43" s="69">
        <v>25</v>
      </c>
      <c r="G43" s="71">
        <v>25</v>
      </c>
      <c r="H43" s="70">
        <v>75</v>
      </c>
      <c r="I43" s="3"/>
      <c r="J43" s="17"/>
    </row>
    <row r="44" spans="1:10" s="8" customFormat="1" x14ac:dyDescent="0.25">
      <c r="A44" s="76"/>
      <c r="B44" s="18" t="s">
        <v>64</v>
      </c>
      <c r="C44" s="25" t="s">
        <v>68</v>
      </c>
      <c r="D44" s="68">
        <v>190</v>
      </c>
      <c r="E44" s="71"/>
      <c r="F44" s="69"/>
      <c r="G44" s="71"/>
      <c r="H44" s="70"/>
      <c r="I44" s="3" t="s">
        <v>71</v>
      </c>
      <c r="J44" s="17"/>
    </row>
    <row r="45" spans="1:10" s="8" customFormat="1" x14ac:dyDescent="0.25">
      <c r="A45" s="76"/>
      <c r="B45" s="18" t="s">
        <v>65</v>
      </c>
      <c r="C45" s="25" t="s">
        <v>68</v>
      </c>
      <c r="D45" s="68">
        <v>70</v>
      </c>
      <c r="E45" s="71"/>
      <c r="F45" s="69"/>
      <c r="G45" s="71"/>
      <c r="H45" s="70"/>
      <c r="I45" s="3" t="s">
        <v>71</v>
      </c>
      <c r="J45" s="17"/>
    </row>
    <row r="46" spans="1:10" s="8" customFormat="1" x14ac:dyDescent="0.25">
      <c r="A46" s="76"/>
      <c r="B46" s="18" t="s">
        <v>66</v>
      </c>
      <c r="C46" s="25" t="s">
        <v>68</v>
      </c>
      <c r="D46" s="68">
        <v>30</v>
      </c>
      <c r="E46" s="71"/>
      <c r="F46" s="69"/>
      <c r="G46" s="71"/>
      <c r="H46" s="70"/>
      <c r="I46" s="3" t="s">
        <v>71</v>
      </c>
      <c r="J46" s="17"/>
    </row>
    <row r="47" spans="1:10" s="8" customFormat="1" x14ac:dyDescent="0.25">
      <c r="A47" s="76"/>
      <c r="B47" s="74" t="s">
        <v>72</v>
      </c>
      <c r="C47" s="25" t="s">
        <v>72</v>
      </c>
      <c r="D47" s="68"/>
      <c r="E47" s="71"/>
      <c r="F47" s="69"/>
      <c r="G47" s="71"/>
      <c r="H47" s="70">
        <v>150</v>
      </c>
      <c r="I47" s="3"/>
      <c r="J47" s="17"/>
    </row>
    <row r="48" spans="1:10" s="8" customFormat="1" x14ac:dyDescent="0.25">
      <c r="A48" s="76"/>
      <c r="B48" s="74" t="s">
        <v>72</v>
      </c>
      <c r="C48" s="25" t="s">
        <v>72</v>
      </c>
      <c r="D48" s="68"/>
      <c r="E48" s="71"/>
      <c r="F48" s="69">
        <v>63</v>
      </c>
      <c r="G48" s="69">
        <v>63</v>
      </c>
      <c r="H48" s="70">
        <v>63</v>
      </c>
      <c r="I48" s="3"/>
      <c r="J48" s="17"/>
    </row>
    <row r="49" spans="1:19" s="8" customFormat="1" x14ac:dyDescent="0.25">
      <c r="A49" s="76"/>
      <c r="B49" s="74" t="s">
        <v>72</v>
      </c>
      <c r="C49" s="25" t="s">
        <v>72</v>
      </c>
      <c r="D49" s="68"/>
      <c r="E49" s="71"/>
      <c r="F49" s="69">
        <v>47</v>
      </c>
      <c r="G49" s="69">
        <v>47</v>
      </c>
      <c r="H49" s="70">
        <v>47</v>
      </c>
      <c r="I49" s="3"/>
      <c r="J49" s="17"/>
    </row>
    <row r="50" spans="1:19" s="8" customFormat="1" x14ac:dyDescent="0.25">
      <c r="A50" s="76"/>
      <c r="B50" s="18" t="s">
        <v>54</v>
      </c>
      <c r="C50" s="25" t="s">
        <v>58</v>
      </c>
      <c r="D50" s="68">
        <v>10</v>
      </c>
      <c r="E50" s="71">
        <v>10</v>
      </c>
      <c r="F50" s="69">
        <v>10</v>
      </c>
      <c r="G50" s="69">
        <v>10</v>
      </c>
      <c r="H50" s="70">
        <v>10</v>
      </c>
      <c r="I50" s="3" t="s">
        <v>62</v>
      </c>
      <c r="J50" s="17" t="s">
        <v>59</v>
      </c>
    </row>
    <row r="51" spans="1:19" s="8" customFormat="1" x14ac:dyDescent="0.25">
      <c r="A51" s="76"/>
      <c r="B51" s="18" t="s">
        <v>55</v>
      </c>
      <c r="C51" s="25" t="s">
        <v>58</v>
      </c>
      <c r="D51" s="68">
        <v>10</v>
      </c>
      <c r="E51" s="71">
        <v>10</v>
      </c>
      <c r="F51" s="69">
        <v>10</v>
      </c>
      <c r="G51" s="69">
        <v>10</v>
      </c>
      <c r="H51" s="70">
        <v>10</v>
      </c>
      <c r="I51" s="3" t="s">
        <v>62</v>
      </c>
      <c r="J51" s="17" t="s">
        <v>59</v>
      </c>
    </row>
    <row r="52" spans="1:19" s="8" customFormat="1" ht="15" customHeight="1" x14ac:dyDescent="0.25">
      <c r="B52" s="38" t="s">
        <v>21</v>
      </c>
      <c r="C52" s="39"/>
      <c r="D52" s="118" t="s">
        <v>18</v>
      </c>
      <c r="E52" s="119"/>
      <c r="F52" s="119"/>
      <c r="G52" s="119"/>
      <c r="H52" s="120"/>
      <c r="I52" s="40"/>
      <c r="J52" s="41"/>
    </row>
    <row r="53" spans="1:19" x14ac:dyDescent="0.25">
      <c r="A53" s="76"/>
      <c r="B53" s="87" t="s">
        <v>80</v>
      </c>
      <c r="C53" s="75" t="s">
        <v>69</v>
      </c>
      <c r="D53" s="68">
        <v>103.7</v>
      </c>
      <c r="E53" s="69">
        <v>183.14</v>
      </c>
      <c r="F53" s="69">
        <v>148.97</v>
      </c>
      <c r="G53" s="69">
        <v>156.69999999999999</v>
      </c>
      <c r="H53" s="70">
        <v>330</v>
      </c>
      <c r="I53" s="3"/>
      <c r="J53" s="17" t="s">
        <v>63</v>
      </c>
    </row>
    <row r="54" spans="1:19" ht="15.75" thickBot="1" x14ac:dyDescent="0.3">
      <c r="B54" s="22" t="s">
        <v>22</v>
      </c>
      <c r="C54" s="26"/>
      <c r="D54" s="49">
        <f>SUM(D26:D51,D53:D53)</f>
        <v>961</v>
      </c>
      <c r="E54" s="50">
        <f>SUM(E26:E51,E53:E53)</f>
        <v>855.43999999999994</v>
      </c>
      <c r="F54" s="50">
        <f>SUM(F26:F51)+F53</f>
        <v>906.27</v>
      </c>
      <c r="G54" s="50">
        <f>SUM(G26:G51)+SUM(G53:G53)</f>
        <v>1105</v>
      </c>
      <c r="H54" s="85">
        <f>SUM(H26:H51)+H53</f>
        <v>990.3</v>
      </c>
      <c r="I54" s="28"/>
      <c r="J54" s="23"/>
    </row>
    <row r="55" spans="1:19" ht="15" customHeight="1" x14ac:dyDescent="0.25">
      <c r="B55" s="42" t="s">
        <v>23</v>
      </c>
      <c r="C55" s="63" t="s">
        <v>24</v>
      </c>
      <c r="D55" s="121" t="s">
        <v>25</v>
      </c>
      <c r="E55" s="122"/>
      <c r="F55" s="122"/>
      <c r="G55" s="122"/>
      <c r="H55" s="123"/>
      <c r="I55" s="43"/>
      <c r="J55" s="44"/>
    </row>
    <row r="56" spans="1:19" x14ac:dyDescent="0.25">
      <c r="A56" s="76"/>
      <c r="B56" s="18" t="s">
        <v>26</v>
      </c>
      <c r="C56" s="27"/>
      <c r="D56" s="86">
        <v>378</v>
      </c>
      <c r="E56" s="69">
        <v>423</v>
      </c>
      <c r="F56" s="88">
        <v>466</v>
      </c>
      <c r="G56" s="89">
        <v>466</v>
      </c>
      <c r="H56" s="90">
        <v>466</v>
      </c>
      <c r="I56" s="37" t="s">
        <v>27</v>
      </c>
      <c r="J56" s="16"/>
    </row>
    <row r="57" spans="1:19" x14ac:dyDescent="0.25">
      <c r="B57" s="18" t="s">
        <v>28</v>
      </c>
      <c r="C57" s="27"/>
      <c r="D57" s="66">
        <v>19</v>
      </c>
      <c r="E57" s="67">
        <v>15</v>
      </c>
      <c r="F57" s="67">
        <v>14</v>
      </c>
      <c r="G57" s="69">
        <v>14</v>
      </c>
      <c r="H57" s="70">
        <v>12</v>
      </c>
      <c r="I57" s="37" t="s">
        <v>27</v>
      </c>
      <c r="J57" s="16"/>
      <c r="O57" s="77"/>
      <c r="P57" s="78"/>
      <c r="Q57" s="78"/>
      <c r="R57" s="78"/>
      <c r="S57" s="78"/>
    </row>
    <row r="58" spans="1:19" x14ac:dyDescent="0.25">
      <c r="B58" s="18" t="s">
        <v>70</v>
      </c>
      <c r="C58" s="27"/>
      <c r="D58" s="66">
        <v>12</v>
      </c>
      <c r="E58" s="67">
        <v>13</v>
      </c>
      <c r="F58" s="67">
        <v>14</v>
      </c>
      <c r="G58" s="69">
        <v>13</v>
      </c>
      <c r="H58" s="70">
        <v>5</v>
      </c>
      <c r="I58" s="37" t="s">
        <v>27</v>
      </c>
      <c r="J58" s="16"/>
      <c r="O58" s="77"/>
      <c r="P58" s="78"/>
      <c r="Q58" s="78"/>
      <c r="R58" s="78"/>
      <c r="S58" s="78"/>
    </row>
    <row r="59" spans="1:19" x14ac:dyDescent="0.25">
      <c r="B59" s="18" t="s">
        <v>74</v>
      </c>
      <c r="C59" s="27"/>
      <c r="D59" s="66"/>
      <c r="E59" s="67"/>
      <c r="F59" s="67"/>
      <c r="G59" s="69">
        <v>5</v>
      </c>
      <c r="H59" s="70"/>
      <c r="I59" s="3" t="s">
        <v>73</v>
      </c>
      <c r="J59" s="17" t="s">
        <v>63</v>
      </c>
      <c r="O59" s="77"/>
      <c r="P59" s="78"/>
      <c r="Q59" s="78"/>
      <c r="R59" s="78"/>
      <c r="S59" s="78"/>
    </row>
    <row r="60" spans="1:19" ht="15.75" thickBot="1" x14ac:dyDescent="0.3">
      <c r="B60" s="22" t="s">
        <v>29</v>
      </c>
      <c r="C60" s="26"/>
      <c r="D60" s="50">
        <f>SUM(D56:D59)</f>
        <v>409</v>
      </c>
      <c r="E60" s="50">
        <f>SUM(E56:E59)</f>
        <v>451</v>
      </c>
      <c r="F60" s="50">
        <f>SUM(F56:F59)</f>
        <v>494</v>
      </c>
      <c r="G60" s="50">
        <f>SUM(G56:G59)</f>
        <v>498</v>
      </c>
      <c r="H60" s="85">
        <f>SUM(H56:H59)</f>
        <v>483</v>
      </c>
      <c r="I60" s="28"/>
      <c r="J60" s="23"/>
    </row>
    <row r="61" spans="1:19" s="14" customFormat="1" ht="15.75" thickBot="1" x14ac:dyDescent="0.3">
      <c r="B61" s="33"/>
      <c r="C61" s="15"/>
      <c r="D61" s="32"/>
      <c r="E61" s="32"/>
      <c r="F61" s="32"/>
      <c r="G61" s="32"/>
      <c r="H61" s="32"/>
    </row>
    <row r="62" spans="1:19" x14ac:dyDescent="0.25">
      <c r="A62" s="76"/>
      <c r="B62" s="103" t="s">
        <v>30</v>
      </c>
      <c r="C62" s="104"/>
      <c r="D62" s="51">
        <f>D54+D60</f>
        <v>1370</v>
      </c>
      <c r="E62" s="52">
        <f>E54+E60</f>
        <v>1306.44</v>
      </c>
      <c r="F62" s="52">
        <f>F54+F60</f>
        <v>1400.27</v>
      </c>
      <c r="G62" s="52">
        <f>G54+G60</f>
        <v>1603</v>
      </c>
      <c r="H62" s="82">
        <f>H54+H60</f>
        <v>1473.3</v>
      </c>
      <c r="I62" s="9" t="s">
        <v>31</v>
      </c>
      <c r="J62" s="14"/>
    </row>
    <row r="63" spans="1:19" x14ac:dyDescent="0.25">
      <c r="B63" s="105" t="s">
        <v>32</v>
      </c>
      <c r="C63" s="106"/>
      <c r="D63" s="53">
        <f>$C$5</f>
        <v>900</v>
      </c>
      <c r="E63" s="54">
        <f>$C$5</f>
        <v>900</v>
      </c>
      <c r="F63" s="54">
        <f>$C$5</f>
        <v>900</v>
      </c>
      <c r="G63" s="54">
        <f t="shared" ref="G63:H63" si="0">$C$5</f>
        <v>900</v>
      </c>
      <c r="H63" s="55">
        <f t="shared" si="0"/>
        <v>900</v>
      </c>
      <c r="I63" s="14"/>
      <c r="J63" s="14"/>
    </row>
    <row r="64" spans="1:19" x14ac:dyDescent="0.25">
      <c r="B64" s="107" t="s">
        <v>33</v>
      </c>
      <c r="C64" s="108"/>
      <c r="D64" s="56">
        <f>D63-D62</f>
        <v>-470</v>
      </c>
      <c r="E64" s="57">
        <f>E63-E62</f>
        <v>-406.44000000000005</v>
      </c>
      <c r="F64" s="57">
        <f>F63-F62</f>
        <v>-500.27</v>
      </c>
      <c r="G64" s="57">
        <f>G63-G62</f>
        <v>-703</v>
      </c>
      <c r="H64" s="83">
        <f>H63-H62</f>
        <v>-573.29999999999995</v>
      </c>
      <c r="I64" s="9" t="s">
        <v>34</v>
      </c>
      <c r="J64" s="14"/>
    </row>
    <row r="65" spans="2:10" ht="15.75" thickBot="1" x14ac:dyDescent="0.3">
      <c r="B65" s="109" t="s">
        <v>35</v>
      </c>
      <c r="C65" s="110"/>
      <c r="D65" s="58">
        <f>D63*1.5-D54</f>
        <v>389</v>
      </c>
      <c r="E65" s="59">
        <f t="shared" ref="E65:H65" si="1">E63*1.5-E54</f>
        <v>494.56000000000006</v>
      </c>
      <c r="F65" s="59">
        <f t="shared" si="1"/>
        <v>443.73</v>
      </c>
      <c r="G65" s="59">
        <f t="shared" si="1"/>
        <v>245</v>
      </c>
      <c r="H65" s="84">
        <f t="shared" si="1"/>
        <v>359.70000000000005</v>
      </c>
      <c r="I65" s="9" t="s">
        <v>36</v>
      </c>
      <c r="J65" s="14"/>
    </row>
    <row r="66" spans="2:10" x14ac:dyDescent="0.25">
      <c r="B66" t="s">
        <v>37</v>
      </c>
    </row>
    <row r="68" spans="2:10" ht="15.75" thickBot="1" x14ac:dyDescent="0.3"/>
    <row r="69" spans="2:10" x14ac:dyDescent="0.25">
      <c r="B69" s="12" t="s">
        <v>38</v>
      </c>
      <c r="C69" s="13"/>
    </row>
    <row r="70" spans="2:10" ht="15" customHeight="1" x14ac:dyDescent="0.25">
      <c r="B70" s="99" t="s">
        <v>39</v>
      </c>
      <c r="C70" s="100"/>
      <c r="D70" s="1"/>
      <c r="E70" s="1"/>
    </row>
    <row r="71" spans="2:10" x14ac:dyDescent="0.25">
      <c r="B71" s="99"/>
      <c r="C71" s="100"/>
      <c r="D71" s="1"/>
      <c r="E71" s="1"/>
    </row>
    <row r="72" spans="2:10" x14ac:dyDescent="0.25">
      <c r="B72" s="99"/>
      <c r="C72" s="100"/>
      <c r="D72" s="1"/>
      <c r="E72" s="1"/>
    </row>
    <row r="73" spans="2:10" x14ac:dyDescent="0.25">
      <c r="B73" s="99"/>
      <c r="C73" s="100"/>
      <c r="D73" s="1"/>
      <c r="E73" s="1"/>
    </row>
    <row r="74" spans="2:10" x14ac:dyDescent="0.25">
      <c r="B74" s="99"/>
      <c r="C74" s="100"/>
      <c r="D74" s="1"/>
      <c r="E74" s="1"/>
    </row>
    <row r="75" spans="2:10" x14ac:dyDescent="0.25">
      <c r="B75" s="99"/>
      <c r="C75" s="100"/>
      <c r="D75" s="1"/>
      <c r="E75" s="1"/>
    </row>
    <row r="76" spans="2:10" x14ac:dyDescent="0.25">
      <c r="B76" s="99"/>
      <c r="C76" s="100"/>
      <c r="D76" s="1"/>
      <c r="E76" s="1"/>
    </row>
    <row r="77" spans="2:10" x14ac:dyDescent="0.25">
      <c r="B77" s="99"/>
      <c r="C77" s="100"/>
      <c r="D77" s="1"/>
      <c r="E77" s="1"/>
    </row>
    <row r="78" spans="2:10" x14ac:dyDescent="0.25">
      <c r="B78" s="99"/>
      <c r="C78" s="100"/>
      <c r="D78" s="1"/>
      <c r="E78" s="1"/>
    </row>
    <row r="79" spans="2:10" x14ac:dyDescent="0.25">
      <c r="B79" s="101"/>
      <c r="C79" s="102"/>
      <c r="D79" s="1"/>
      <c r="E79" s="1"/>
    </row>
    <row r="80" spans="2:10" x14ac:dyDescent="0.25">
      <c r="B80" s="10" t="s">
        <v>38</v>
      </c>
      <c r="C80" s="11"/>
    </row>
    <row r="81" spans="2:5" ht="15" customHeight="1" x14ac:dyDescent="0.25">
      <c r="B81" s="99" t="s">
        <v>40</v>
      </c>
      <c r="C81" s="100"/>
      <c r="D81" s="1"/>
      <c r="E81" s="1"/>
    </row>
    <row r="82" spans="2:5" x14ac:dyDescent="0.25">
      <c r="B82" s="99"/>
      <c r="C82" s="100"/>
      <c r="D82" s="1"/>
      <c r="E82" s="1"/>
    </row>
    <row r="83" spans="2:5" x14ac:dyDescent="0.25">
      <c r="B83" s="99"/>
      <c r="C83" s="100"/>
      <c r="D83" s="1"/>
      <c r="E83" s="1"/>
    </row>
    <row r="84" spans="2:5" ht="15.75" thickBot="1" x14ac:dyDescent="0.3">
      <c r="B84" s="116"/>
      <c r="C84" s="117"/>
      <c r="D84" s="1"/>
      <c r="E84" s="1"/>
    </row>
    <row r="86" spans="2:5" ht="140.25" customHeight="1" x14ac:dyDescent="0.25">
      <c r="B86" s="115" t="s">
        <v>79</v>
      </c>
      <c r="C86" s="115"/>
      <c r="D86" s="79"/>
    </row>
  </sheetData>
  <mergeCells count="17">
    <mergeCell ref="D25:H25"/>
    <mergeCell ref="B16:C17"/>
    <mergeCell ref="B11:C13"/>
    <mergeCell ref="F18:H18"/>
    <mergeCell ref="B86:C86"/>
    <mergeCell ref="B81:C84"/>
    <mergeCell ref="D52:H52"/>
    <mergeCell ref="D55:H55"/>
    <mergeCell ref="B9:C10"/>
    <mergeCell ref="B2:C2"/>
    <mergeCell ref="B8:C8"/>
    <mergeCell ref="B14:C15"/>
    <mergeCell ref="B70:C79"/>
    <mergeCell ref="B62:C62"/>
    <mergeCell ref="B63:C63"/>
    <mergeCell ref="B64:C64"/>
    <mergeCell ref="B65:C65"/>
  </mergeCells>
  <pageMargins left="0.7" right="0.7" top="0.75" bottom="0.75" header="0.3" footer="0.3"/>
  <pageSetup scale="48" orientation="landscape"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LastSyncTimeStamp="2020-01-27T23:41:31.003Z"/>
</file>

<file path=customXml/item2.xml><?xml version="1.0" encoding="utf-8"?>
<ct:contentTypeSchema xmlns:ct="http://schemas.microsoft.com/office/2006/metadata/contentType" xmlns:ma="http://schemas.microsoft.com/office/2006/metadata/properties/metaAttributes" ct:_="" ma:_="" ma:contentTypeName="Document" ma:contentTypeID="0x0101000DCD8856E94EF54C8844AA4F23A76EB5" ma:contentTypeVersion="15" ma:contentTypeDescription="Create a new document." ma:contentTypeScope="" ma:versionID="cea1942236e533db1580621be4ebfb40">
  <xsd:schema xmlns:xsd="http://www.w3.org/2001/XMLSchema" xmlns:xs="http://www.w3.org/2001/XMLSchema" xmlns:p="http://schemas.microsoft.com/office/2006/metadata/properties" xmlns:ns2="97e57212-3e02-407f-8b2d-05f7d7f19b15" xmlns:ns3="e88bc686-2a5a-4a8c-98ae-cb9429efaf58" xmlns:ns4="5552328c-943d-4268-805b-1f781d962ef2" targetNamespace="http://schemas.microsoft.com/office/2006/metadata/properties" ma:root="true" ma:fieldsID="150344363eeb294cdefcad62c6d96083" ns2:_="" ns3:_="" ns4:_="">
    <xsd:import namespace="97e57212-3e02-407f-8b2d-05f7d7f19b15"/>
    <xsd:import namespace="e88bc686-2a5a-4a8c-98ae-cb9429efaf58"/>
    <xsd:import namespace="5552328c-943d-4268-805b-1f781d962ef2"/>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52328c-943d-4268-805b-1f781d962ef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Props1.xml><?xml version="1.0" encoding="utf-8"?>
<ds:datastoreItem xmlns:ds="http://schemas.openxmlformats.org/officeDocument/2006/customXml" ds:itemID="{1C2F7898-F538-4D2A-8A8E-99F0031A47A2}">
  <ds:schemaRefs>
    <ds:schemaRef ds:uri="Microsoft.SharePoint.Taxonomy.ContentTypeSync"/>
  </ds:schemaRefs>
</ds:datastoreItem>
</file>

<file path=customXml/itemProps2.xml><?xml version="1.0" encoding="utf-8"?>
<ds:datastoreItem xmlns:ds="http://schemas.openxmlformats.org/officeDocument/2006/customXml" ds:itemID="{979B891E-E40E-49A3-B984-6A130A166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88bc686-2a5a-4a8c-98ae-cb9429efaf58"/>
    <ds:schemaRef ds:uri="5552328c-943d-4268-805b-1f781d962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DE7D72-56B6-490D-86D9-BD8DCE8781A1}">
  <ds:schemaRefs>
    <ds:schemaRef ds:uri="http://schemas.microsoft.com/sharepoint/v3/contenttype/forms"/>
  </ds:schemaRefs>
</ds:datastoreItem>
</file>

<file path=customXml/itemProps4.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 ds:uri="97e57212-3e02-407f-8b2d-05f7d7f19b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Zahariudakis, George</cp:lastModifiedBy>
  <cp:revision/>
  <cp:lastPrinted>2022-09-01T22:22:14Z</cp:lastPrinted>
  <dcterms:created xsi:type="dcterms:W3CDTF">2021-04-08T22:24:45Z</dcterms:created>
  <dcterms:modified xsi:type="dcterms:W3CDTF">2022-09-01T22:22:19Z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0x0101000DCD8856E94EF54C8844AA4F23A76EB5</vt:lpwstr>
  </property>
  <property fmtid="{D5CDD505-2E9C-101B-9397-08002B2CF9AE}" pid="3" name="MSIP_Label_a4675416-42cb-4b14-91d4-2c35be0e3c67_Enabled">
    <vt:lpwstr>true</vt:lpwstr>
  </property>
  <property fmtid="{D5CDD505-2E9C-101B-9397-08002B2CF9AE}" pid="4" name="MSIP_Label_a4675416-42cb-4b14-91d4-2c35be0e3c67_SetDate">
    <vt:lpwstr>2022-09-01T03:39:49Z</vt:lpwstr>
  </property>
  <property fmtid="{D5CDD505-2E9C-101B-9397-08002B2CF9AE}" pid="5" name="MSIP_Label_a4675416-42cb-4b14-91d4-2c35be0e3c67_Method">
    <vt:lpwstr>Privileged</vt:lpwstr>
  </property>
  <property fmtid="{D5CDD505-2E9C-101B-9397-08002B2CF9AE}" pid="6" name="MSIP_Label_a4675416-42cb-4b14-91d4-2c35be0e3c67_Name">
    <vt:lpwstr>Confidential</vt:lpwstr>
  </property>
  <property fmtid="{D5CDD505-2E9C-101B-9397-08002B2CF9AE}" pid="7" name="MSIP_Label_a4675416-42cb-4b14-91d4-2c35be0e3c67_SiteId">
    <vt:lpwstr>44ae661a-ece6-41aa-bc96-7c2c85a08941</vt:lpwstr>
  </property>
  <property fmtid="{D5CDD505-2E9C-101B-9397-08002B2CF9AE}" pid="8" name="MSIP_Label_a4675416-42cb-4b14-91d4-2c35be0e3c67_ActionId">
    <vt:lpwstr>2606f54a-7dd5-4fb3-838e-ff5fef1677dc</vt:lpwstr>
  </property>
  <property fmtid="{D5CDD505-2E9C-101B-9397-08002B2CF9AE}" pid="9" name="MSIP_Label_a4675416-42cb-4b14-91d4-2c35be0e3c67_ContentBits">
    <vt:lpwstr>3</vt:lpwstr>
  </property>
</Properties>
</file>